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IFTA Worksheet" sheetId="2" state="visible" r:id="rId2"/>
    <sheet xmlns:r="http://schemas.openxmlformats.org/officeDocument/2006/relationships" name="Cost Per Mile" sheetId="3" state="visible" r:id="rId3"/>
    <sheet xmlns:r="http://schemas.openxmlformats.org/officeDocument/2006/relationships" name="Rates" sheetId="4" state="visible" r:id="rId4"/>
  </sheets>
  <definedNames/>
  <calcPr calcId="124519" fullCalcOnLoad="1"/>
</workbook>
</file>

<file path=xl/styles.xml><?xml version="1.0" encoding="utf-8"?>
<styleSheet xmlns="http://schemas.openxmlformats.org/spreadsheetml/2006/main">
  <numFmts count="5">
    <numFmt numFmtId="164" formatCode="&quot;$&quot;0.0000"/>
    <numFmt numFmtId="165" formatCode="&quot;$&quot;#,##0.00;[Red]-&quot;$&quot;#,##0.00"/>
    <numFmt numFmtId="166" formatCode="&quot;$&quot;0.000"/>
    <numFmt numFmtId="167" formatCode="0.0"/>
    <numFmt numFmtId="168" formatCode="0.0&quot;%&quot;"/>
  </numFmts>
  <fonts count="7">
    <font>
      <name val="Calibri"/>
      <family val="2"/>
      <color theme="1"/>
      <sz val="11"/>
      <scheme val="minor"/>
    </font>
    <font>
      <b val="1"/>
      <sz val="14"/>
    </font>
    <font>
      <b val="1"/>
    </font>
    <font>
      <color rgb="001D4ED8"/>
      <u val="single"/>
    </font>
    <font>
      <color rgb="00555555"/>
      <sz val="9"/>
    </font>
    <font>
      <b val="1"/>
      <color rgb="00FFFFFF"/>
    </font>
    <font>
      <b val="1"/>
      <sz val="13"/>
    </font>
  </fonts>
  <fills count="5">
    <fill>
      <patternFill/>
    </fill>
    <fill>
      <patternFill patternType="gray125"/>
    </fill>
    <fill>
      <patternFill patternType="solid">
        <fgColor rgb="001E3A8A"/>
      </patternFill>
    </fill>
    <fill>
      <patternFill patternType="solid">
        <fgColor rgb="00FFF7D6"/>
      </patternFill>
    </fill>
    <fill>
      <patternFill patternType="solid">
        <fgColor rgb="00F1F5F9"/>
      </patternFill>
    </fill>
  </fills>
  <borders count="2">
    <border>
      <left/>
      <right/>
      <top/>
      <bottom/>
      <diagonal/>
    </border>
    <border>
      <bottom style="thin">
        <color rgb="00CBD5E1"/>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3" fillId="0" borderId="0" pivotButton="0" quotePrefix="0" xfId="0"/>
    <xf numFmtId="0" fontId="0" fillId="3" borderId="0" pivotButton="0" quotePrefix="0" xfId="0"/>
    <xf numFmtId="3" fontId="0" fillId="4" borderId="0" pivotButton="0" quotePrefix="0" xfId="0"/>
    <xf numFmtId="4" fontId="0" fillId="4" borderId="0" pivotButton="0" quotePrefix="0" xfId="0"/>
    <xf numFmtId="2" fontId="0" fillId="4" borderId="0" pivotButton="0" quotePrefix="0" xfId="0"/>
    <xf numFmtId="165" fontId="6" fillId="4" borderId="0" pivotButton="0" quotePrefix="0" xfId="0"/>
    <xf numFmtId="0" fontId="5" fillId="2" borderId="0" applyAlignment="1" pivotButton="0" quotePrefix="0" xfId="0">
      <alignment vertical="center" wrapText="1"/>
    </xf>
    <xf numFmtId="0" fontId="0" fillId="3" borderId="1" pivotButton="0" quotePrefix="0" xfId="0"/>
    <xf numFmtId="0" fontId="0" fillId="4" borderId="1" pivotButton="0" quotePrefix="0" xfId="0"/>
    <xf numFmtId="3" fontId="0" fillId="3" borderId="1" pivotButton="0" quotePrefix="0" xfId="0"/>
    <xf numFmtId="4" fontId="0" fillId="3" borderId="1" pivotButton="0" quotePrefix="0" xfId="0"/>
    <xf numFmtId="4" fontId="0" fillId="4" borderId="1" pivotButton="0" quotePrefix="0" xfId="0"/>
    <xf numFmtId="164" fontId="0" fillId="4" borderId="1" pivotButton="0" quotePrefix="0" xfId="0"/>
    <xf numFmtId="165" fontId="0" fillId="4" borderId="1" pivotButton="0" quotePrefix="0" xfId="0"/>
    <xf numFmtId="3" fontId="2" fillId="4" borderId="0" pivotButton="0" quotePrefix="0" xfId="0"/>
    <xf numFmtId="4" fontId="2" fillId="4" borderId="0" pivotButton="0" quotePrefix="0" xfId="0"/>
    <xf numFmtId="165" fontId="2" fillId="4" borderId="0" pivotButton="0" quotePrefix="0" xfId="0"/>
    <xf numFmtId="3" fontId="0" fillId="3" borderId="0" pivotButton="0" quotePrefix="0" xfId="0"/>
    <xf numFmtId="165" fontId="0" fillId="3" borderId="0" pivotButton="0" quotePrefix="0" xfId="0"/>
    <xf numFmtId="166" fontId="0" fillId="3" borderId="0" pivotButton="0" quotePrefix="0" xfId="0"/>
    <xf numFmtId="167" fontId="0" fillId="3" borderId="0" pivotButton="0" quotePrefix="0" xfId="0"/>
    <xf numFmtId="168" fontId="0" fillId="3" borderId="0" pivotButton="0" quotePrefix="0" xfId="0"/>
    <xf numFmtId="165" fontId="0" fillId="4" borderId="0" pivotButton="0" quotePrefix="0" xfId="0"/>
    <xf numFmtId="166" fontId="0" fillId="4" borderId="0" pivotButton="0" quotePrefix="0" xfId="0"/>
    <xf numFmtId="166" fontId="6" fillId="4" borderId="0" pivotButton="0" quotePrefix="0" xfId="0"/>
    <xf numFmtId="0" fontId="0" fillId="4" borderId="0" pivotButton="0" quotePrefix="0" xfId="0"/>
    <xf numFmtId="0" fontId="5" fillId="2" borderId="0" applyAlignment="1" pivotButton="0" quotePrefix="0" xfId="0">
      <alignment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fueltaxmath.com/free-ifta-spreadsheet" TargetMode="External" Id="rId1"/><Relationship Type="http://schemas.openxmlformats.org/officeDocument/2006/relationships/hyperlink" Target="https://fueltaxmath.com/ifta-calculator" TargetMode="External" Id="rId2"/><Relationship Type="http://schemas.openxmlformats.org/officeDocument/2006/relationships/hyperlink" Target="https://fueltaxmath.com/ifta-rates" TargetMode="External" Id="rId3"/><Relationship Type="http://schemas.openxmlformats.org/officeDocument/2006/relationships/hyperlink" Target="https://fueltaxmath.com/ifta-rate-alerts" TargetMode="External" Id="rId4"/></Relationships>
</file>

<file path=xl/worksheets/_rels/sheet2.xml.rels><Relationships xmlns="http://schemas.openxmlformats.org/package/2006/relationships"><Relationship Type="http://schemas.openxmlformats.org/officeDocument/2006/relationships/hyperlink" Target="https://fueltaxmath.com/free-ifta-spreadsheet" TargetMode="External" Id="rId1"/></Relationships>
</file>

<file path=xl/worksheets/_rels/sheet3.xml.rels><Relationships xmlns="http://schemas.openxmlformats.org/package/2006/relationships"><Relationship Type="http://schemas.openxmlformats.org/officeDocument/2006/relationships/hyperlink" Target="https://fueltaxmath.com/free-ifta-spreadsheet" TargetMode="External" Id="rId1"/></Relationships>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20" customWidth="1" min="1" max="1"/>
  </cols>
  <sheetData>
    <row r="1">
      <c r="A1" s="1" t="inlineStr">
        <is>
          <t>Free IFTA Quarterly Worksheet + Cost Per Mile Calculator</t>
        </is>
      </c>
    </row>
    <row r="2">
      <c r="A2" s="2" t="inlineStr">
        <is>
          <t>3Q2026 official IFTA rates for all 58 member jurisdictions. Made by FuelTaxMath (https://fueltaxmath.com).</t>
        </is>
      </c>
    </row>
    <row r="4">
      <c r="A4" s="3" t="inlineStr">
        <is>
          <t>OPENING IN GOOGLE SHEETS</t>
        </is>
      </c>
    </row>
    <row r="5">
      <c r="A5" s="4" t="inlineStr">
        <is>
          <t>1. In Google Drive click New &gt; File upload and pick this file, then open it and choose Open with &gt; Google Sheets (or in Sheets: File &gt; Import &gt; Upload &gt; Replace spreadsheet).</t>
        </is>
      </c>
    </row>
    <row r="6">
      <c r="A6" s="4" t="inlineStr">
        <is>
          <t>2. Everything uses standard functions (SUM, ROUND, IF, INDEX, MATCH, VLOOKUP), so all formulas and dropdowns keep working after import.</t>
        </is>
      </c>
    </row>
    <row r="7">
      <c r="A7" s="4" t="inlineStr">
        <is>
          <t>3. Use File &gt; Make a copy each quarter so you keep one sheet per return.</t>
        </is>
      </c>
    </row>
    <row r="8">
      <c r="A8" s="4" t="inlineStr"/>
    </row>
    <row r="9">
      <c r="A9" s="3" t="inlineStr">
        <is>
          <t>IFTA WORKSHEET TAB</t>
        </is>
      </c>
    </row>
    <row r="10">
      <c r="A10" s="4" t="inlineStr">
        <is>
          <t>1. Pick the fuel type in cell B6 (Diesel is the default).</t>
        </is>
      </c>
    </row>
    <row r="11">
      <c r="A11" s="4" t="inlineStr">
        <is>
          <t>2. Under Jurisdiction, pick every state or province you drove in this quarter from the dropdown (one row each; up to 60 rows).</t>
        </is>
      </c>
    </row>
    <row r="12">
      <c r="A12" s="4" t="inlineStr">
        <is>
          <t>3. Enter Total miles for each jurisdiction, including miles in non-IFTA areas you list. Enter Taxable miles only if some miles were exempt (for example, toll roads in some states); otherwise leave it blank.</t>
        </is>
      </c>
    </row>
    <row r="13">
      <c r="A13" s="4" t="inlineStr">
        <is>
          <t>4. Enter the tax-paid gallons you bought in each jurisdiction (from fuel receipts or your fuel card report). Gallons bought in bulk without tax should not go in this column.</t>
        </is>
      </c>
    </row>
    <row r="14">
      <c r="A14" s="4" t="inlineStr">
        <is>
          <t>5. Fleet MPG is total miles ÷ total gallons, rounded to 2 decimals as on most returns. If you also burned bulk or untaxed fuel, type your true quarter MPG (all miles ÷ all fuel) in B7.</t>
        </is>
      </c>
    </row>
    <row r="15">
      <c r="A15" s="4" t="inlineStr">
        <is>
          <t>6. Each row shows taxable gallons, net taxable gallons, tax due or credit, and any surcharge. B11 is your estimated net tax due (negative means a credit).</t>
        </is>
      </c>
    </row>
    <row r="16">
      <c r="A16" s="4" t="inlineStr"/>
    </row>
    <row r="17">
      <c r="A17" s="4" t="inlineStr">
        <is>
          <t>HOW IT CALCULATES (same method as the FuelTaxMath online calculator)</t>
        </is>
      </c>
    </row>
    <row r="18">
      <c r="A18" s="4" t="inlineStr">
        <is>
          <t>Taxable gallons = taxable miles ÷ fleet MPG. Net taxable gallons = taxable gallons − tax-paid gallons bought there.</t>
        </is>
      </c>
    </row>
    <row r="19">
      <c r="A19" s="4" t="inlineStr">
        <is>
          <t>Tax = net taxable gallons × that jurisdiction's rate (negative = credit). Surcharge (Kentucky, Virginia, Indiana propane) = all taxable gallons × surcharge rate, with no credit for fuel bought there.</t>
        </is>
      </c>
    </row>
    <row r="20">
      <c r="A20" s="4" t="inlineStr">
        <is>
          <t>Oregon has no IFTA diesel rate (it uses its own weight-mile tax), so Oregon rows show $0 for diesel.</t>
        </is>
      </c>
    </row>
    <row r="21">
      <c r="A21" s="4" t="inlineStr"/>
    </row>
    <row r="22">
      <c r="A22" s="3" t="inlineStr">
        <is>
          <t>COST PER MILE TAB</t>
        </is>
      </c>
    </row>
    <row r="23">
      <c r="A23" s="4" t="inlineStr">
        <is>
          <t>Enter your monthly fixed costs, fuel price, MPG and per-mile costs. It shows your all-in cost per mile, the break-even rate per loaded mile after deadhead and factoring/dispatch fees, and a target rate that includes your profit goal. The Quick Load Check tells you whether a specific load makes money.</t>
        </is>
      </c>
    </row>
    <row r="24">
      <c r="A24" s="4" t="inlineStr"/>
    </row>
    <row r="25">
      <c r="A25" s="3" t="inlineStr">
        <is>
          <t>RATES TAB</t>
        </is>
      </c>
    </row>
    <row r="26">
      <c r="A26" s="4" t="inlineStr">
        <is>
          <t>Base and surcharge rates per gallon for all fuel types, copied from the official IFTA, Inc. 3Q2026 tax matrix (https://www.iftach.org/taxmatrix/charts/3Q2026.csv).</t>
        </is>
      </c>
    </row>
    <row r="27">
      <c r="A27" s="4" t="inlineStr">
        <is>
          <t>Rates change every quarter. When a new quarter starts, download the updated workbook (link below) or check current rates online.</t>
        </is>
      </c>
    </row>
    <row r="28">
      <c r="A28" s="4" t="inlineStr"/>
    </row>
    <row r="29">
      <c r="A29" s="3" t="inlineStr">
        <is>
          <t>IMPORTANT</t>
        </is>
      </c>
    </row>
    <row r="30">
      <c r="A30" s="4" t="inlineStr">
        <is>
          <t>This is an estimate to help you check your numbers. It is not tax, legal or financial advice. File your return with your base jurisdiction, which may round differently, apply credits, penalties or interest, or use rates that changed after this file was made.</t>
        </is>
      </c>
    </row>
    <row r="31">
      <c r="A31" s="4" t="inlineStr"/>
    </row>
    <row r="32">
      <c r="A32" s="3" t="inlineStr">
        <is>
          <t>LINKS</t>
        </is>
      </c>
    </row>
    <row r="33">
      <c r="A33" s="5" t="inlineStr">
        <is>
          <t>Latest version of this workbook: https://fueltaxmath.com/free-ifta-spreadsheet</t>
        </is>
      </c>
    </row>
    <row r="34">
      <c r="A34" s="5" t="inlineStr">
        <is>
          <t>IFTA calculator online: https://fueltaxmath.com/ifta-calculator</t>
        </is>
      </c>
    </row>
    <row r="35">
      <c r="A35" s="5" t="inlineStr">
        <is>
          <t>Current IFTA rates by state and province: https://fueltaxmath.com/ifta-rates</t>
        </is>
      </c>
    </row>
    <row r="36">
      <c r="A36" s="5" t="inlineStr">
        <is>
          <t>Free email when the quarterly IFTA rates change: https://fueltaxmath.com/ifta-rate-alerts</t>
        </is>
      </c>
    </row>
    <row r="37">
      <c r="A37" s="4" t="inlineStr"/>
    </row>
    <row r="38">
      <c r="A38" s="4" t="inlineStr">
        <is>
          <t>Free to use and share. If you pass it along or post it, please keep this credit: 'IFTA worksheet by FuelTaxMath (fueltaxmath.com)'.</t>
        </is>
      </c>
    </row>
  </sheetData>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74"/>
  <sheetViews>
    <sheetView workbookViewId="0">
      <pane xSplit="1" ySplit="13" topLeftCell="B14" activePane="bottomRight" state="frozen"/>
      <selection pane="topRight"/>
      <selection pane="bottomLeft"/>
      <selection pane="bottomRight" activeCell="A1" sqref="A1"/>
    </sheetView>
  </sheetViews>
  <sheetFormatPr baseColWidth="8" defaultRowHeight="15"/>
  <cols>
    <col width="30" customWidth="1" min="1" max="1"/>
    <col width="7" customWidth="1" min="2" max="2"/>
    <col width="12" customWidth="1" min="3" max="3"/>
    <col width="14" customWidth="1" min="4" max="4"/>
    <col width="14" customWidth="1" min="5" max="5"/>
    <col width="12" customWidth="1" min="6" max="6"/>
    <col width="12" customWidth="1" min="7" max="7"/>
    <col width="11" customWidth="1" min="8" max="8"/>
    <col width="13" customWidth="1" min="9" max="9"/>
    <col width="11" customWidth="1" min="10" max="10"/>
    <col width="12" customWidth="1" min="11" max="11"/>
    <col width="14" customWidth="1" min="12" max="12"/>
    <col width="40" customWidth="1" min="13" max="13"/>
  </cols>
  <sheetData>
    <row r="1">
      <c r="A1" s="1" t="inlineStr">
        <is>
          <t>IFTA Quarterly Worksheet (3Q2026 rates)</t>
        </is>
      </c>
    </row>
    <row r="2">
      <c r="A2" s="6" t="inlineStr">
        <is>
          <t>Free from FuelTaxMath (https://fueltaxmath.com). Estimate only, not tax advice. Confirm with your base jurisdiction before filing.</t>
        </is>
      </c>
    </row>
    <row r="3">
      <c r="A3" s="7" t="inlineStr">
        <is>
          <t>Download the latest version: https://fueltaxmath.com/free-ifta-spreadsheet</t>
        </is>
      </c>
    </row>
    <row r="5">
      <c r="A5" s="2" t="inlineStr">
        <is>
          <t>Quarter</t>
        </is>
      </c>
      <c r="B5" s="8" t="inlineStr">
        <is>
          <t>3Q2026</t>
        </is>
      </c>
      <c r="D5" s="6" t="inlineStr">
        <is>
          <t>fuel column #</t>
        </is>
      </c>
      <c r="E5" s="6">
        <f>IFERROR(MATCH(B6,Rates!$D$4:$R$4,0),1)</f>
        <v/>
      </c>
    </row>
    <row r="6">
      <c r="A6" s="2" t="inlineStr">
        <is>
          <t>Fuel type</t>
        </is>
      </c>
      <c r="B6" s="8" t="inlineStr">
        <is>
          <t>Diesel</t>
        </is>
      </c>
    </row>
    <row r="7">
      <c r="A7" s="2" t="inlineStr">
        <is>
          <t>MPG override (optional; leave blank to use miles ÷ gallons)</t>
        </is>
      </c>
      <c r="B7" s="8" t="n"/>
      <c r="D7" s="6" t="inlineStr">
        <is>
          <t>Yellow cells are inputs. Grey cells are formulas. Pick each jurisdiction from the dropdown and enter its miles and the tax-paid gallons you bought there.</t>
        </is>
      </c>
    </row>
    <row r="8">
      <c r="A8" t="inlineStr">
        <is>
          <t>Total miles (all rows)</t>
        </is>
      </c>
      <c r="B8" s="9">
        <f>SUM(C14:C73)</f>
        <v/>
      </c>
    </row>
    <row r="9">
      <c r="A9" t="inlineStr">
        <is>
          <t>Total gallons purchased (all rows)</t>
        </is>
      </c>
      <c r="B9" s="10">
        <f>SUM(E14:E73)</f>
        <v/>
      </c>
    </row>
    <row r="10">
      <c r="A10" t="inlineStr">
        <is>
          <t>Fleet MPG used</t>
        </is>
      </c>
      <c r="B10" s="11">
        <f>IF(N(B7)&gt;0,ROUND(B7,2),IF(N(B9)&gt;0,ROUND(B8/B9,2),0))</f>
        <v/>
      </c>
    </row>
    <row r="11">
      <c r="A11" s="2" t="inlineStr">
        <is>
          <t>NET TAX DUE (negative = credit/refund)</t>
        </is>
      </c>
      <c r="B11" s="12">
        <f>SUM(L14:L73)</f>
        <v/>
      </c>
    </row>
    <row r="13" ht="32" customHeight="1">
      <c r="A13" s="13" t="inlineStr">
        <is>
          <t>Jurisdiction</t>
        </is>
      </c>
      <c r="B13" s="13" t="inlineStr">
        <is>
          <t>Code</t>
        </is>
      </c>
      <c r="C13" s="13" t="inlineStr">
        <is>
          <t>Total miles</t>
        </is>
      </c>
      <c r="D13" s="13" t="inlineStr">
        <is>
          <t>Taxable miles (blank = total)</t>
        </is>
      </c>
      <c r="E13" s="13" t="inlineStr">
        <is>
          <t>Tax-paid gallons purchased</t>
        </is>
      </c>
      <c r="F13" s="13" t="inlineStr">
        <is>
          <t>Taxable gallons</t>
        </is>
      </c>
      <c r="G13" s="13" t="inlineStr">
        <is>
          <t>Net taxable gallons</t>
        </is>
      </c>
      <c r="H13" s="13" t="inlineStr">
        <is>
          <t>Tax rate ($/gal)</t>
        </is>
      </c>
      <c r="I13" s="13" t="inlineStr">
        <is>
          <t>Tax due (credit)</t>
        </is>
      </c>
      <c r="J13" s="13" t="inlineStr">
        <is>
          <t>Surcharge rate</t>
        </is>
      </c>
      <c r="K13" s="13" t="inlineStr">
        <is>
          <t>Surcharge due</t>
        </is>
      </c>
      <c r="L13" s="13" t="inlineStr">
        <is>
          <t>Total due (credit)</t>
        </is>
      </c>
      <c r="M13" s="13" t="inlineStr">
        <is>
          <t>Note</t>
        </is>
      </c>
    </row>
    <row r="14">
      <c r="A14" s="14" t="n"/>
      <c r="B14" s="15">
        <f>IF(A14="","",IFERROR(VLOOKUP(A14,Rates!$A$5:$B$62,2,FALSE),"?"))</f>
        <v/>
      </c>
      <c r="C14" s="16" t="n"/>
      <c r="D14" s="16" t="n"/>
      <c r="E14" s="17" t="n"/>
      <c r="F14" s="18">
        <f>IF(OR(A14="",$B$10=0),"",ROUND(IF(D14="",N(C14),N(D14))/$B$10,2))</f>
        <v/>
      </c>
      <c r="G14" s="18">
        <f>IF(F14="","",ROUND(F14-N(E14),2))</f>
        <v/>
      </c>
      <c r="H14" s="19">
        <f>IF(A14="","",IFERROR(N(INDEX(Rates!$D$5:$R$62,MATCH(A14,Rates!$A$5:$A$62,0),$E$5)),0))</f>
        <v/>
      </c>
      <c r="I14" s="20">
        <f>IF(G14="","",ROUND(G14*H14,2))</f>
        <v/>
      </c>
      <c r="J14" s="19">
        <f>IF(A14="","",IFERROR(N(INDEX(Rates!$S$5:$AG$62,MATCH(A14,Rates!$A$5:$A$62,0),$E$5)),0))</f>
        <v/>
      </c>
      <c r="K14" s="20">
        <f>IF(F14="","",ROUND(F14*J14,2))</f>
        <v/>
      </c>
      <c r="L14" s="20">
        <f>IF(F14="","",ROUND(I14+K14,2))</f>
        <v/>
      </c>
      <c r="M14" s="15">
        <f>IF(A14="","",IF(ISNA(MATCH(A14,Rates!$A$5:$A$62,0)),"Pick a jurisdiction from the list",IF(INDEX(Rates!$D$5:$R$62,MATCH(A14,Rates!$A$5:$A$62,0),$E$5)="","No IFTA rate for this fuel"&amp;IF(A14="Oregon"," (Oregon uses its own weight-mile tax)",""),"")))</f>
        <v/>
      </c>
    </row>
    <row r="15">
      <c r="A15" s="14" t="n"/>
      <c r="B15" s="15">
        <f>IF(A15="","",IFERROR(VLOOKUP(A15,Rates!$A$5:$B$62,2,FALSE),"?"))</f>
        <v/>
      </c>
      <c r="C15" s="16" t="n"/>
      <c r="D15" s="16" t="n"/>
      <c r="E15" s="17" t="n"/>
      <c r="F15" s="18">
        <f>IF(OR(A15="",$B$10=0),"",ROUND(IF(D15="",N(C15),N(D15))/$B$10,2))</f>
        <v/>
      </c>
      <c r="G15" s="18">
        <f>IF(F15="","",ROUND(F15-N(E15),2))</f>
        <v/>
      </c>
      <c r="H15" s="19">
        <f>IF(A15="","",IFERROR(N(INDEX(Rates!$D$5:$R$62,MATCH(A15,Rates!$A$5:$A$62,0),$E$5)),0))</f>
        <v/>
      </c>
      <c r="I15" s="20">
        <f>IF(G15="","",ROUND(G15*H15,2))</f>
        <v/>
      </c>
      <c r="J15" s="19">
        <f>IF(A15="","",IFERROR(N(INDEX(Rates!$S$5:$AG$62,MATCH(A15,Rates!$A$5:$A$62,0),$E$5)),0))</f>
        <v/>
      </c>
      <c r="K15" s="20">
        <f>IF(F15="","",ROUND(F15*J15,2))</f>
        <v/>
      </c>
      <c r="L15" s="20">
        <f>IF(F15="","",ROUND(I15+K15,2))</f>
        <v/>
      </c>
      <c r="M15" s="15">
        <f>IF(A15="","",IF(ISNA(MATCH(A15,Rates!$A$5:$A$62,0)),"Pick a jurisdiction from the list",IF(INDEX(Rates!$D$5:$R$62,MATCH(A15,Rates!$A$5:$A$62,0),$E$5)="","No IFTA rate for this fuel"&amp;IF(A15="Oregon"," (Oregon uses its own weight-mile tax)",""),"")))</f>
        <v/>
      </c>
    </row>
    <row r="16">
      <c r="A16" s="14" t="n"/>
      <c r="B16" s="15">
        <f>IF(A16="","",IFERROR(VLOOKUP(A16,Rates!$A$5:$B$62,2,FALSE),"?"))</f>
        <v/>
      </c>
      <c r="C16" s="16" t="n"/>
      <c r="D16" s="16" t="n"/>
      <c r="E16" s="17" t="n"/>
      <c r="F16" s="18">
        <f>IF(OR(A16="",$B$10=0),"",ROUND(IF(D16="",N(C16),N(D16))/$B$10,2))</f>
        <v/>
      </c>
      <c r="G16" s="18">
        <f>IF(F16="","",ROUND(F16-N(E16),2))</f>
        <v/>
      </c>
      <c r="H16" s="19">
        <f>IF(A16="","",IFERROR(N(INDEX(Rates!$D$5:$R$62,MATCH(A16,Rates!$A$5:$A$62,0),$E$5)),0))</f>
        <v/>
      </c>
      <c r="I16" s="20">
        <f>IF(G16="","",ROUND(G16*H16,2))</f>
        <v/>
      </c>
      <c r="J16" s="19">
        <f>IF(A16="","",IFERROR(N(INDEX(Rates!$S$5:$AG$62,MATCH(A16,Rates!$A$5:$A$62,0),$E$5)),0))</f>
        <v/>
      </c>
      <c r="K16" s="20">
        <f>IF(F16="","",ROUND(F16*J16,2))</f>
        <v/>
      </c>
      <c r="L16" s="20">
        <f>IF(F16="","",ROUND(I16+K16,2))</f>
        <v/>
      </c>
      <c r="M16" s="15">
        <f>IF(A16="","",IF(ISNA(MATCH(A16,Rates!$A$5:$A$62,0)),"Pick a jurisdiction from the list",IF(INDEX(Rates!$D$5:$R$62,MATCH(A16,Rates!$A$5:$A$62,0),$E$5)="","No IFTA rate for this fuel"&amp;IF(A16="Oregon"," (Oregon uses its own weight-mile tax)",""),"")))</f>
        <v/>
      </c>
    </row>
    <row r="17">
      <c r="A17" s="14" t="n"/>
      <c r="B17" s="15">
        <f>IF(A17="","",IFERROR(VLOOKUP(A17,Rates!$A$5:$B$62,2,FALSE),"?"))</f>
        <v/>
      </c>
      <c r="C17" s="16" t="n"/>
      <c r="D17" s="16" t="n"/>
      <c r="E17" s="17" t="n"/>
      <c r="F17" s="18">
        <f>IF(OR(A17="",$B$10=0),"",ROUND(IF(D17="",N(C17),N(D17))/$B$10,2))</f>
        <v/>
      </c>
      <c r="G17" s="18">
        <f>IF(F17="","",ROUND(F17-N(E17),2))</f>
        <v/>
      </c>
      <c r="H17" s="19">
        <f>IF(A17="","",IFERROR(N(INDEX(Rates!$D$5:$R$62,MATCH(A17,Rates!$A$5:$A$62,0),$E$5)),0))</f>
        <v/>
      </c>
      <c r="I17" s="20">
        <f>IF(G17="","",ROUND(G17*H17,2))</f>
        <v/>
      </c>
      <c r="J17" s="19">
        <f>IF(A17="","",IFERROR(N(INDEX(Rates!$S$5:$AG$62,MATCH(A17,Rates!$A$5:$A$62,0),$E$5)),0))</f>
        <v/>
      </c>
      <c r="K17" s="20">
        <f>IF(F17="","",ROUND(F17*J17,2))</f>
        <v/>
      </c>
      <c r="L17" s="20">
        <f>IF(F17="","",ROUND(I17+K17,2))</f>
        <v/>
      </c>
      <c r="M17" s="15">
        <f>IF(A17="","",IF(ISNA(MATCH(A17,Rates!$A$5:$A$62,0)),"Pick a jurisdiction from the list",IF(INDEX(Rates!$D$5:$R$62,MATCH(A17,Rates!$A$5:$A$62,0),$E$5)="","No IFTA rate for this fuel"&amp;IF(A17="Oregon"," (Oregon uses its own weight-mile tax)",""),"")))</f>
        <v/>
      </c>
    </row>
    <row r="18">
      <c r="A18" s="14" t="n"/>
      <c r="B18" s="15">
        <f>IF(A18="","",IFERROR(VLOOKUP(A18,Rates!$A$5:$B$62,2,FALSE),"?"))</f>
        <v/>
      </c>
      <c r="C18" s="16" t="n"/>
      <c r="D18" s="16" t="n"/>
      <c r="E18" s="17" t="n"/>
      <c r="F18" s="18">
        <f>IF(OR(A18="",$B$10=0),"",ROUND(IF(D18="",N(C18),N(D18))/$B$10,2))</f>
        <v/>
      </c>
      <c r="G18" s="18">
        <f>IF(F18="","",ROUND(F18-N(E18),2))</f>
        <v/>
      </c>
      <c r="H18" s="19">
        <f>IF(A18="","",IFERROR(N(INDEX(Rates!$D$5:$R$62,MATCH(A18,Rates!$A$5:$A$62,0),$E$5)),0))</f>
        <v/>
      </c>
      <c r="I18" s="20">
        <f>IF(G18="","",ROUND(G18*H18,2))</f>
        <v/>
      </c>
      <c r="J18" s="19">
        <f>IF(A18="","",IFERROR(N(INDEX(Rates!$S$5:$AG$62,MATCH(A18,Rates!$A$5:$A$62,0),$E$5)),0))</f>
        <v/>
      </c>
      <c r="K18" s="20">
        <f>IF(F18="","",ROUND(F18*J18,2))</f>
        <v/>
      </c>
      <c r="L18" s="20">
        <f>IF(F18="","",ROUND(I18+K18,2))</f>
        <v/>
      </c>
      <c r="M18" s="15">
        <f>IF(A18="","",IF(ISNA(MATCH(A18,Rates!$A$5:$A$62,0)),"Pick a jurisdiction from the list",IF(INDEX(Rates!$D$5:$R$62,MATCH(A18,Rates!$A$5:$A$62,0),$E$5)="","No IFTA rate for this fuel"&amp;IF(A18="Oregon"," (Oregon uses its own weight-mile tax)",""),"")))</f>
        <v/>
      </c>
    </row>
    <row r="19">
      <c r="A19" s="14" t="n"/>
      <c r="B19" s="15">
        <f>IF(A19="","",IFERROR(VLOOKUP(A19,Rates!$A$5:$B$62,2,FALSE),"?"))</f>
        <v/>
      </c>
      <c r="C19" s="16" t="n"/>
      <c r="D19" s="16" t="n"/>
      <c r="E19" s="17" t="n"/>
      <c r="F19" s="18">
        <f>IF(OR(A19="",$B$10=0),"",ROUND(IF(D19="",N(C19),N(D19))/$B$10,2))</f>
        <v/>
      </c>
      <c r="G19" s="18">
        <f>IF(F19="","",ROUND(F19-N(E19),2))</f>
        <v/>
      </c>
      <c r="H19" s="19">
        <f>IF(A19="","",IFERROR(N(INDEX(Rates!$D$5:$R$62,MATCH(A19,Rates!$A$5:$A$62,0),$E$5)),0))</f>
        <v/>
      </c>
      <c r="I19" s="20">
        <f>IF(G19="","",ROUND(G19*H19,2))</f>
        <v/>
      </c>
      <c r="J19" s="19">
        <f>IF(A19="","",IFERROR(N(INDEX(Rates!$S$5:$AG$62,MATCH(A19,Rates!$A$5:$A$62,0),$E$5)),0))</f>
        <v/>
      </c>
      <c r="K19" s="20">
        <f>IF(F19="","",ROUND(F19*J19,2))</f>
        <v/>
      </c>
      <c r="L19" s="20">
        <f>IF(F19="","",ROUND(I19+K19,2))</f>
        <v/>
      </c>
      <c r="M19" s="15">
        <f>IF(A19="","",IF(ISNA(MATCH(A19,Rates!$A$5:$A$62,0)),"Pick a jurisdiction from the list",IF(INDEX(Rates!$D$5:$R$62,MATCH(A19,Rates!$A$5:$A$62,0),$E$5)="","No IFTA rate for this fuel"&amp;IF(A19="Oregon"," (Oregon uses its own weight-mile tax)",""),"")))</f>
        <v/>
      </c>
    </row>
    <row r="20">
      <c r="A20" s="14" t="n"/>
      <c r="B20" s="15">
        <f>IF(A20="","",IFERROR(VLOOKUP(A20,Rates!$A$5:$B$62,2,FALSE),"?"))</f>
        <v/>
      </c>
      <c r="C20" s="16" t="n"/>
      <c r="D20" s="16" t="n"/>
      <c r="E20" s="17" t="n"/>
      <c r="F20" s="18">
        <f>IF(OR(A20="",$B$10=0),"",ROUND(IF(D20="",N(C20),N(D20))/$B$10,2))</f>
        <v/>
      </c>
      <c r="G20" s="18">
        <f>IF(F20="","",ROUND(F20-N(E20),2))</f>
        <v/>
      </c>
      <c r="H20" s="19">
        <f>IF(A20="","",IFERROR(N(INDEX(Rates!$D$5:$R$62,MATCH(A20,Rates!$A$5:$A$62,0),$E$5)),0))</f>
        <v/>
      </c>
      <c r="I20" s="20">
        <f>IF(G20="","",ROUND(G20*H20,2))</f>
        <v/>
      </c>
      <c r="J20" s="19">
        <f>IF(A20="","",IFERROR(N(INDEX(Rates!$S$5:$AG$62,MATCH(A20,Rates!$A$5:$A$62,0),$E$5)),0))</f>
        <v/>
      </c>
      <c r="K20" s="20">
        <f>IF(F20="","",ROUND(F20*J20,2))</f>
        <v/>
      </c>
      <c r="L20" s="20">
        <f>IF(F20="","",ROUND(I20+K20,2))</f>
        <v/>
      </c>
      <c r="M20" s="15">
        <f>IF(A20="","",IF(ISNA(MATCH(A20,Rates!$A$5:$A$62,0)),"Pick a jurisdiction from the list",IF(INDEX(Rates!$D$5:$R$62,MATCH(A20,Rates!$A$5:$A$62,0),$E$5)="","No IFTA rate for this fuel"&amp;IF(A20="Oregon"," (Oregon uses its own weight-mile tax)",""),"")))</f>
        <v/>
      </c>
    </row>
    <row r="21">
      <c r="A21" s="14" t="n"/>
      <c r="B21" s="15">
        <f>IF(A21="","",IFERROR(VLOOKUP(A21,Rates!$A$5:$B$62,2,FALSE),"?"))</f>
        <v/>
      </c>
      <c r="C21" s="16" t="n"/>
      <c r="D21" s="16" t="n"/>
      <c r="E21" s="17" t="n"/>
      <c r="F21" s="18">
        <f>IF(OR(A21="",$B$10=0),"",ROUND(IF(D21="",N(C21),N(D21))/$B$10,2))</f>
        <v/>
      </c>
      <c r="G21" s="18">
        <f>IF(F21="","",ROUND(F21-N(E21),2))</f>
        <v/>
      </c>
      <c r="H21" s="19">
        <f>IF(A21="","",IFERROR(N(INDEX(Rates!$D$5:$R$62,MATCH(A21,Rates!$A$5:$A$62,0),$E$5)),0))</f>
        <v/>
      </c>
      <c r="I21" s="20">
        <f>IF(G21="","",ROUND(G21*H21,2))</f>
        <v/>
      </c>
      <c r="J21" s="19">
        <f>IF(A21="","",IFERROR(N(INDEX(Rates!$S$5:$AG$62,MATCH(A21,Rates!$A$5:$A$62,0),$E$5)),0))</f>
        <v/>
      </c>
      <c r="K21" s="20">
        <f>IF(F21="","",ROUND(F21*J21,2))</f>
        <v/>
      </c>
      <c r="L21" s="20">
        <f>IF(F21="","",ROUND(I21+K21,2))</f>
        <v/>
      </c>
      <c r="M21" s="15">
        <f>IF(A21="","",IF(ISNA(MATCH(A21,Rates!$A$5:$A$62,0)),"Pick a jurisdiction from the list",IF(INDEX(Rates!$D$5:$R$62,MATCH(A21,Rates!$A$5:$A$62,0),$E$5)="","No IFTA rate for this fuel"&amp;IF(A21="Oregon"," (Oregon uses its own weight-mile tax)",""),"")))</f>
        <v/>
      </c>
    </row>
    <row r="22">
      <c r="A22" s="14" t="n"/>
      <c r="B22" s="15">
        <f>IF(A22="","",IFERROR(VLOOKUP(A22,Rates!$A$5:$B$62,2,FALSE),"?"))</f>
        <v/>
      </c>
      <c r="C22" s="16" t="n"/>
      <c r="D22" s="16" t="n"/>
      <c r="E22" s="17" t="n"/>
      <c r="F22" s="18">
        <f>IF(OR(A22="",$B$10=0),"",ROUND(IF(D22="",N(C22),N(D22))/$B$10,2))</f>
        <v/>
      </c>
      <c r="G22" s="18">
        <f>IF(F22="","",ROUND(F22-N(E22),2))</f>
        <v/>
      </c>
      <c r="H22" s="19">
        <f>IF(A22="","",IFERROR(N(INDEX(Rates!$D$5:$R$62,MATCH(A22,Rates!$A$5:$A$62,0),$E$5)),0))</f>
        <v/>
      </c>
      <c r="I22" s="20">
        <f>IF(G22="","",ROUND(G22*H22,2))</f>
        <v/>
      </c>
      <c r="J22" s="19">
        <f>IF(A22="","",IFERROR(N(INDEX(Rates!$S$5:$AG$62,MATCH(A22,Rates!$A$5:$A$62,0),$E$5)),0))</f>
        <v/>
      </c>
      <c r="K22" s="20">
        <f>IF(F22="","",ROUND(F22*J22,2))</f>
        <v/>
      </c>
      <c r="L22" s="20">
        <f>IF(F22="","",ROUND(I22+K22,2))</f>
        <v/>
      </c>
      <c r="M22" s="15">
        <f>IF(A22="","",IF(ISNA(MATCH(A22,Rates!$A$5:$A$62,0)),"Pick a jurisdiction from the list",IF(INDEX(Rates!$D$5:$R$62,MATCH(A22,Rates!$A$5:$A$62,0),$E$5)="","No IFTA rate for this fuel"&amp;IF(A22="Oregon"," (Oregon uses its own weight-mile tax)",""),"")))</f>
        <v/>
      </c>
    </row>
    <row r="23">
      <c r="A23" s="14" t="n"/>
      <c r="B23" s="15">
        <f>IF(A23="","",IFERROR(VLOOKUP(A23,Rates!$A$5:$B$62,2,FALSE),"?"))</f>
        <v/>
      </c>
      <c r="C23" s="16" t="n"/>
      <c r="D23" s="16" t="n"/>
      <c r="E23" s="17" t="n"/>
      <c r="F23" s="18">
        <f>IF(OR(A23="",$B$10=0),"",ROUND(IF(D23="",N(C23),N(D23))/$B$10,2))</f>
        <v/>
      </c>
      <c r="G23" s="18">
        <f>IF(F23="","",ROUND(F23-N(E23),2))</f>
        <v/>
      </c>
      <c r="H23" s="19">
        <f>IF(A23="","",IFERROR(N(INDEX(Rates!$D$5:$R$62,MATCH(A23,Rates!$A$5:$A$62,0),$E$5)),0))</f>
        <v/>
      </c>
      <c r="I23" s="20">
        <f>IF(G23="","",ROUND(G23*H23,2))</f>
        <v/>
      </c>
      <c r="J23" s="19">
        <f>IF(A23="","",IFERROR(N(INDEX(Rates!$S$5:$AG$62,MATCH(A23,Rates!$A$5:$A$62,0),$E$5)),0))</f>
        <v/>
      </c>
      <c r="K23" s="20">
        <f>IF(F23="","",ROUND(F23*J23,2))</f>
        <v/>
      </c>
      <c r="L23" s="20">
        <f>IF(F23="","",ROUND(I23+K23,2))</f>
        <v/>
      </c>
      <c r="M23" s="15">
        <f>IF(A23="","",IF(ISNA(MATCH(A23,Rates!$A$5:$A$62,0)),"Pick a jurisdiction from the list",IF(INDEX(Rates!$D$5:$R$62,MATCH(A23,Rates!$A$5:$A$62,0),$E$5)="","No IFTA rate for this fuel"&amp;IF(A23="Oregon"," (Oregon uses its own weight-mile tax)",""),"")))</f>
        <v/>
      </c>
    </row>
    <row r="24">
      <c r="A24" s="14" t="n"/>
      <c r="B24" s="15">
        <f>IF(A24="","",IFERROR(VLOOKUP(A24,Rates!$A$5:$B$62,2,FALSE),"?"))</f>
        <v/>
      </c>
      <c r="C24" s="16" t="n"/>
      <c r="D24" s="16" t="n"/>
      <c r="E24" s="17" t="n"/>
      <c r="F24" s="18">
        <f>IF(OR(A24="",$B$10=0),"",ROUND(IF(D24="",N(C24),N(D24))/$B$10,2))</f>
        <v/>
      </c>
      <c r="G24" s="18">
        <f>IF(F24="","",ROUND(F24-N(E24),2))</f>
        <v/>
      </c>
      <c r="H24" s="19">
        <f>IF(A24="","",IFERROR(N(INDEX(Rates!$D$5:$R$62,MATCH(A24,Rates!$A$5:$A$62,0),$E$5)),0))</f>
        <v/>
      </c>
      <c r="I24" s="20">
        <f>IF(G24="","",ROUND(G24*H24,2))</f>
        <v/>
      </c>
      <c r="J24" s="19">
        <f>IF(A24="","",IFERROR(N(INDEX(Rates!$S$5:$AG$62,MATCH(A24,Rates!$A$5:$A$62,0),$E$5)),0))</f>
        <v/>
      </c>
      <c r="K24" s="20">
        <f>IF(F24="","",ROUND(F24*J24,2))</f>
        <v/>
      </c>
      <c r="L24" s="20">
        <f>IF(F24="","",ROUND(I24+K24,2))</f>
        <v/>
      </c>
      <c r="M24" s="15">
        <f>IF(A24="","",IF(ISNA(MATCH(A24,Rates!$A$5:$A$62,0)),"Pick a jurisdiction from the list",IF(INDEX(Rates!$D$5:$R$62,MATCH(A24,Rates!$A$5:$A$62,0),$E$5)="","No IFTA rate for this fuel"&amp;IF(A24="Oregon"," (Oregon uses its own weight-mile tax)",""),"")))</f>
        <v/>
      </c>
    </row>
    <row r="25">
      <c r="A25" s="14" t="n"/>
      <c r="B25" s="15">
        <f>IF(A25="","",IFERROR(VLOOKUP(A25,Rates!$A$5:$B$62,2,FALSE),"?"))</f>
        <v/>
      </c>
      <c r="C25" s="16" t="n"/>
      <c r="D25" s="16" t="n"/>
      <c r="E25" s="17" t="n"/>
      <c r="F25" s="18">
        <f>IF(OR(A25="",$B$10=0),"",ROUND(IF(D25="",N(C25),N(D25))/$B$10,2))</f>
        <v/>
      </c>
      <c r="G25" s="18">
        <f>IF(F25="","",ROUND(F25-N(E25),2))</f>
        <v/>
      </c>
      <c r="H25" s="19">
        <f>IF(A25="","",IFERROR(N(INDEX(Rates!$D$5:$R$62,MATCH(A25,Rates!$A$5:$A$62,0),$E$5)),0))</f>
        <v/>
      </c>
      <c r="I25" s="20">
        <f>IF(G25="","",ROUND(G25*H25,2))</f>
        <v/>
      </c>
      <c r="J25" s="19">
        <f>IF(A25="","",IFERROR(N(INDEX(Rates!$S$5:$AG$62,MATCH(A25,Rates!$A$5:$A$62,0),$E$5)),0))</f>
        <v/>
      </c>
      <c r="K25" s="20">
        <f>IF(F25="","",ROUND(F25*J25,2))</f>
        <v/>
      </c>
      <c r="L25" s="20">
        <f>IF(F25="","",ROUND(I25+K25,2))</f>
        <v/>
      </c>
      <c r="M25" s="15">
        <f>IF(A25="","",IF(ISNA(MATCH(A25,Rates!$A$5:$A$62,0)),"Pick a jurisdiction from the list",IF(INDEX(Rates!$D$5:$R$62,MATCH(A25,Rates!$A$5:$A$62,0),$E$5)="","No IFTA rate for this fuel"&amp;IF(A25="Oregon"," (Oregon uses its own weight-mile tax)",""),"")))</f>
        <v/>
      </c>
    </row>
    <row r="26">
      <c r="A26" s="14" t="n"/>
      <c r="B26" s="15">
        <f>IF(A26="","",IFERROR(VLOOKUP(A26,Rates!$A$5:$B$62,2,FALSE),"?"))</f>
        <v/>
      </c>
      <c r="C26" s="16" t="n"/>
      <c r="D26" s="16" t="n"/>
      <c r="E26" s="17" t="n"/>
      <c r="F26" s="18">
        <f>IF(OR(A26="",$B$10=0),"",ROUND(IF(D26="",N(C26),N(D26))/$B$10,2))</f>
        <v/>
      </c>
      <c r="G26" s="18">
        <f>IF(F26="","",ROUND(F26-N(E26),2))</f>
        <v/>
      </c>
      <c r="H26" s="19">
        <f>IF(A26="","",IFERROR(N(INDEX(Rates!$D$5:$R$62,MATCH(A26,Rates!$A$5:$A$62,0),$E$5)),0))</f>
        <v/>
      </c>
      <c r="I26" s="20">
        <f>IF(G26="","",ROUND(G26*H26,2))</f>
        <v/>
      </c>
      <c r="J26" s="19">
        <f>IF(A26="","",IFERROR(N(INDEX(Rates!$S$5:$AG$62,MATCH(A26,Rates!$A$5:$A$62,0),$E$5)),0))</f>
        <v/>
      </c>
      <c r="K26" s="20">
        <f>IF(F26="","",ROUND(F26*J26,2))</f>
        <v/>
      </c>
      <c r="L26" s="20">
        <f>IF(F26="","",ROUND(I26+K26,2))</f>
        <v/>
      </c>
      <c r="M26" s="15">
        <f>IF(A26="","",IF(ISNA(MATCH(A26,Rates!$A$5:$A$62,0)),"Pick a jurisdiction from the list",IF(INDEX(Rates!$D$5:$R$62,MATCH(A26,Rates!$A$5:$A$62,0),$E$5)="","No IFTA rate for this fuel"&amp;IF(A26="Oregon"," (Oregon uses its own weight-mile tax)",""),"")))</f>
        <v/>
      </c>
    </row>
    <row r="27">
      <c r="A27" s="14" t="n"/>
      <c r="B27" s="15">
        <f>IF(A27="","",IFERROR(VLOOKUP(A27,Rates!$A$5:$B$62,2,FALSE),"?"))</f>
        <v/>
      </c>
      <c r="C27" s="16" t="n"/>
      <c r="D27" s="16" t="n"/>
      <c r="E27" s="17" t="n"/>
      <c r="F27" s="18">
        <f>IF(OR(A27="",$B$10=0),"",ROUND(IF(D27="",N(C27),N(D27))/$B$10,2))</f>
        <v/>
      </c>
      <c r="G27" s="18">
        <f>IF(F27="","",ROUND(F27-N(E27),2))</f>
        <v/>
      </c>
      <c r="H27" s="19">
        <f>IF(A27="","",IFERROR(N(INDEX(Rates!$D$5:$R$62,MATCH(A27,Rates!$A$5:$A$62,0),$E$5)),0))</f>
        <v/>
      </c>
      <c r="I27" s="20">
        <f>IF(G27="","",ROUND(G27*H27,2))</f>
        <v/>
      </c>
      <c r="J27" s="19">
        <f>IF(A27="","",IFERROR(N(INDEX(Rates!$S$5:$AG$62,MATCH(A27,Rates!$A$5:$A$62,0),$E$5)),0))</f>
        <v/>
      </c>
      <c r="K27" s="20">
        <f>IF(F27="","",ROUND(F27*J27,2))</f>
        <v/>
      </c>
      <c r="L27" s="20">
        <f>IF(F27="","",ROUND(I27+K27,2))</f>
        <v/>
      </c>
      <c r="M27" s="15">
        <f>IF(A27="","",IF(ISNA(MATCH(A27,Rates!$A$5:$A$62,0)),"Pick a jurisdiction from the list",IF(INDEX(Rates!$D$5:$R$62,MATCH(A27,Rates!$A$5:$A$62,0),$E$5)="","No IFTA rate for this fuel"&amp;IF(A27="Oregon"," (Oregon uses its own weight-mile tax)",""),"")))</f>
        <v/>
      </c>
    </row>
    <row r="28">
      <c r="A28" s="14" t="n"/>
      <c r="B28" s="15">
        <f>IF(A28="","",IFERROR(VLOOKUP(A28,Rates!$A$5:$B$62,2,FALSE),"?"))</f>
        <v/>
      </c>
      <c r="C28" s="16" t="n"/>
      <c r="D28" s="16" t="n"/>
      <c r="E28" s="17" t="n"/>
      <c r="F28" s="18">
        <f>IF(OR(A28="",$B$10=0),"",ROUND(IF(D28="",N(C28),N(D28))/$B$10,2))</f>
        <v/>
      </c>
      <c r="G28" s="18">
        <f>IF(F28="","",ROUND(F28-N(E28),2))</f>
        <v/>
      </c>
      <c r="H28" s="19">
        <f>IF(A28="","",IFERROR(N(INDEX(Rates!$D$5:$R$62,MATCH(A28,Rates!$A$5:$A$62,0),$E$5)),0))</f>
        <v/>
      </c>
      <c r="I28" s="20">
        <f>IF(G28="","",ROUND(G28*H28,2))</f>
        <v/>
      </c>
      <c r="J28" s="19">
        <f>IF(A28="","",IFERROR(N(INDEX(Rates!$S$5:$AG$62,MATCH(A28,Rates!$A$5:$A$62,0),$E$5)),0))</f>
        <v/>
      </c>
      <c r="K28" s="20">
        <f>IF(F28="","",ROUND(F28*J28,2))</f>
        <v/>
      </c>
      <c r="L28" s="20">
        <f>IF(F28="","",ROUND(I28+K28,2))</f>
        <v/>
      </c>
      <c r="M28" s="15">
        <f>IF(A28="","",IF(ISNA(MATCH(A28,Rates!$A$5:$A$62,0)),"Pick a jurisdiction from the list",IF(INDEX(Rates!$D$5:$R$62,MATCH(A28,Rates!$A$5:$A$62,0),$E$5)="","No IFTA rate for this fuel"&amp;IF(A28="Oregon"," (Oregon uses its own weight-mile tax)",""),"")))</f>
        <v/>
      </c>
    </row>
    <row r="29">
      <c r="A29" s="14" t="n"/>
      <c r="B29" s="15">
        <f>IF(A29="","",IFERROR(VLOOKUP(A29,Rates!$A$5:$B$62,2,FALSE),"?"))</f>
        <v/>
      </c>
      <c r="C29" s="16" t="n"/>
      <c r="D29" s="16" t="n"/>
      <c r="E29" s="17" t="n"/>
      <c r="F29" s="18">
        <f>IF(OR(A29="",$B$10=0),"",ROUND(IF(D29="",N(C29),N(D29))/$B$10,2))</f>
        <v/>
      </c>
      <c r="G29" s="18">
        <f>IF(F29="","",ROUND(F29-N(E29),2))</f>
        <v/>
      </c>
      <c r="H29" s="19">
        <f>IF(A29="","",IFERROR(N(INDEX(Rates!$D$5:$R$62,MATCH(A29,Rates!$A$5:$A$62,0),$E$5)),0))</f>
        <v/>
      </c>
      <c r="I29" s="20">
        <f>IF(G29="","",ROUND(G29*H29,2))</f>
        <v/>
      </c>
      <c r="J29" s="19">
        <f>IF(A29="","",IFERROR(N(INDEX(Rates!$S$5:$AG$62,MATCH(A29,Rates!$A$5:$A$62,0),$E$5)),0))</f>
        <v/>
      </c>
      <c r="K29" s="20">
        <f>IF(F29="","",ROUND(F29*J29,2))</f>
        <v/>
      </c>
      <c r="L29" s="20">
        <f>IF(F29="","",ROUND(I29+K29,2))</f>
        <v/>
      </c>
      <c r="M29" s="15">
        <f>IF(A29="","",IF(ISNA(MATCH(A29,Rates!$A$5:$A$62,0)),"Pick a jurisdiction from the list",IF(INDEX(Rates!$D$5:$R$62,MATCH(A29,Rates!$A$5:$A$62,0),$E$5)="","No IFTA rate for this fuel"&amp;IF(A29="Oregon"," (Oregon uses its own weight-mile tax)",""),"")))</f>
        <v/>
      </c>
    </row>
    <row r="30">
      <c r="A30" s="14" t="n"/>
      <c r="B30" s="15">
        <f>IF(A30="","",IFERROR(VLOOKUP(A30,Rates!$A$5:$B$62,2,FALSE),"?"))</f>
        <v/>
      </c>
      <c r="C30" s="16" t="n"/>
      <c r="D30" s="16" t="n"/>
      <c r="E30" s="17" t="n"/>
      <c r="F30" s="18">
        <f>IF(OR(A30="",$B$10=0),"",ROUND(IF(D30="",N(C30),N(D30))/$B$10,2))</f>
        <v/>
      </c>
      <c r="G30" s="18">
        <f>IF(F30="","",ROUND(F30-N(E30),2))</f>
        <v/>
      </c>
      <c r="H30" s="19">
        <f>IF(A30="","",IFERROR(N(INDEX(Rates!$D$5:$R$62,MATCH(A30,Rates!$A$5:$A$62,0),$E$5)),0))</f>
        <v/>
      </c>
      <c r="I30" s="20">
        <f>IF(G30="","",ROUND(G30*H30,2))</f>
        <v/>
      </c>
      <c r="J30" s="19">
        <f>IF(A30="","",IFERROR(N(INDEX(Rates!$S$5:$AG$62,MATCH(A30,Rates!$A$5:$A$62,0),$E$5)),0))</f>
        <v/>
      </c>
      <c r="K30" s="20">
        <f>IF(F30="","",ROUND(F30*J30,2))</f>
        <v/>
      </c>
      <c r="L30" s="20">
        <f>IF(F30="","",ROUND(I30+K30,2))</f>
        <v/>
      </c>
      <c r="M30" s="15">
        <f>IF(A30="","",IF(ISNA(MATCH(A30,Rates!$A$5:$A$62,0)),"Pick a jurisdiction from the list",IF(INDEX(Rates!$D$5:$R$62,MATCH(A30,Rates!$A$5:$A$62,0),$E$5)="","No IFTA rate for this fuel"&amp;IF(A30="Oregon"," (Oregon uses its own weight-mile tax)",""),"")))</f>
        <v/>
      </c>
    </row>
    <row r="31">
      <c r="A31" s="14" t="n"/>
      <c r="B31" s="15">
        <f>IF(A31="","",IFERROR(VLOOKUP(A31,Rates!$A$5:$B$62,2,FALSE),"?"))</f>
        <v/>
      </c>
      <c r="C31" s="16" t="n"/>
      <c r="D31" s="16" t="n"/>
      <c r="E31" s="17" t="n"/>
      <c r="F31" s="18">
        <f>IF(OR(A31="",$B$10=0),"",ROUND(IF(D31="",N(C31),N(D31))/$B$10,2))</f>
        <v/>
      </c>
      <c r="G31" s="18">
        <f>IF(F31="","",ROUND(F31-N(E31),2))</f>
        <v/>
      </c>
      <c r="H31" s="19">
        <f>IF(A31="","",IFERROR(N(INDEX(Rates!$D$5:$R$62,MATCH(A31,Rates!$A$5:$A$62,0),$E$5)),0))</f>
        <v/>
      </c>
      <c r="I31" s="20">
        <f>IF(G31="","",ROUND(G31*H31,2))</f>
        <v/>
      </c>
      <c r="J31" s="19">
        <f>IF(A31="","",IFERROR(N(INDEX(Rates!$S$5:$AG$62,MATCH(A31,Rates!$A$5:$A$62,0),$E$5)),0))</f>
        <v/>
      </c>
      <c r="K31" s="20">
        <f>IF(F31="","",ROUND(F31*J31,2))</f>
        <v/>
      </c>
      <c r="L31" s="20">
        <f>IF(F31="","",ROUND(I31+K31,2))</f>
        <v/>
      </c>
      <c r="M31" s="15">
        <f>IF(A31="","",IF(ISNA(MATCH(A31,Rates!$A$5:$A$62,0)),"Pick a jurisdiction from the list",IF(INDEX(Rates!$D$5:$R$62,MATCH(A31,Rates!$A$5:$A$62,0),$E$5)="","No IFTA rate for this fuel"&amp;IF(A31="Oregon"," (Oregon uses its own weight-mile tax)",""),"")))</f>
        <v/>
      </c>
    </row>
    <row r="32">
      <c r="A32" s="14" t="n"/>
      <c r="B32" s="15">
        <f>IF(A32="","",IFERROR(VLOOKUP(A32,Rates!$A$5:$B$62,2,FALSE),"?"))</f>
        <v/>
      </c>
      <c r="C32" s="16" t="n"/>
      <c r="D32" s="16" t="n"/>
      <c r="E32" s="17" t="n"/>
      <c r="F32" s="18">
        <f>IF(OR(A32="",$B$10=0),"",ROUND(IF(D32="",N(C32),N(D32))/$B$10,2))</f>
        <v/>
      </c>
      <c r="G32" s="18">
        <f>IF(F32="","",ROUND(F32-N(E32),2))</f>
        <v/>
      </c>
      <c r="H32" s="19">
        <f>IF(A32="","",IFERROR(N(INDEX(Rates!$D$5:$R$62,MATCH(A32,Rates!$A$5:$A$62,0),$E$5)),0))</f>
        <v/>
      </c>
      <c r="I32" s="20">
        <f>IF(G32="","",ROUND(G32*H32,2))</f>
        <v/>
      </c>
      <c r="J32" s="19">
        <f>IF(A32="","",IFERROR(N(INDEX(Rates!$S$5:$AG$62,MATCH(A32,Rates!$A$5:$A$62,0),$E$5)),0))</f>
        <v/>
      </c>
      <c r="K32" s="20">
        <f>IF(F32="","",ROUND(F32*J32,2))</f>
        <v/>
      </c>
      <c r="L32" s="20">
        <f>IF(F32="","",ROUND(I32+K32,2))</f>
        <v/>
      </c>
      <c r="M32" s="15">
        <f>IF(A32="","",IF(ISNA(MATCH(A32,Rates!$A$5:$A$62,0)),"Pick a jurisdiction from the list",IF(INDEX(Rates!$D$5:$R$62,MATCH(A32,Rates!$A$5:$A$62,0),$E$5)="","No IFTA rate for this fuel"&amp;IF(A32="Oregon"," (Oregon uses its own weight-mile tax)",""),"")))</f>
        <v/>
      </c>
    </row>
    <row r="33">
      <c r="A33" s="14" t="n"/>
      <c r="B33" s="15">
        <f>IF(A33="","",IFERROR(VLOOKUP(A33,Rates!$A$5:$B$62,2,FALSE),"?"))</f>
        <v/>
      </c>
      <c r="C33" s="16" t="n"/>
      <c r="D33" s="16" t="n"/>
      <c r="E33" s="17" t="n"/>
      <c r="F33" s="18">
        <f>IF(OR(A33="",$B$10=0),"",ROUND(IF(D33="",N(C33),N(D33))/$B$10,2))</f>
        <v/>
      </c>
      <c r="G33" s="18">
        <f>IF(F33="","",ROUND(F33-N(E33),2))</f>
        <v/>
      </c>
      <c r="H33" s="19">
        <f>IF(A33="","",IFERROR(N(INDEX(Rates!$D$5:$R$62,MATCH(A33,Rates!$A$5:$A$62,0),$E$5)),0))</f>
        <v/>
      </c>
      <c r="I33" s="20">
        <f>IF(G33="","",ROUND(G33*H33,2))</f>
        <v/>
      </c>
      <c r="J33" s="19">
        <f>IF(A33="","",IFERROR(N(INDEX(Rates!$S$5:$AG$62,MATCH(A33,Rates!$A$5:$A$62,0),$E$5)),0))</f>
        <v/>
      </c>
      <c r="K33" s="20">
        <f>IF(F33="","",ROUND(F33*J33,2))</f>
        <v/>
      </c>
      <c r="L33" s="20">
        <f>IF(F33="","",ROUND(I33+K33,2))</f>
        <v/>
      </c>
      <c r="M33" s="15">
        <f>IF(A33="","",IF(ISNA(MATCH(A33,Rates!$A$5:$A$62,0)),"Pick a jurisdiction from the list",IF(INDEX(Rates!$D$5:$R$62,MATCH(A33,Rates!$A$5:$A$62,0),$E$5)="","No IFTA rate for this fuel"&amp;IF(A33="Oregon"," (Oregon uses its own weight-mile tax)",""),"")))</f>
        <v/>
      </c>
    </row>
    <row r="34">
      <c r="A34" s="14" t="n"/>
      <c r="B34" s="15">
        <f>IF(A34="","",IFERROR(VLOOKUP(A34,Rates!$A$5:$B$62,2,FALSE),"?"))</f>
        <v/>
      </c>
      <c r="C34" s="16" t="n"/>
      <c r="D34" s="16" t="n"/>
      <c r="E34" s="17" t="n"/>
      <c r="F34" s="18">
        <f>IF(OR(A34="",$B$10=0),"",ROUND(IF(D34="",N(C34),N(D34))/$B$10,2))</f>
        <v/>
      </c>
      <c r="G34" s="18">
        <f>IF(F34="","",ROUND(F34-N(E34),2))</f>
        <v/>
      </c>
      <c r="H34" s="19">
        <f>IF(A34="","",IFERROR(N(INDEX(Rates!$D$5:$R$62,MATCH(A34,Rates!$A$5:$A$62,0),$E$5)),0))</f>
        <v/>
      </c>
      <c r="I34" s="20">
        <f>IF(G34="","",ROUND(G34*H34,2))</f>
        <v/>
      </c>
      <c r="J34" s="19">
        <f>IF(A34="","",IFERROR(N(INDEX(Rates!$S$5:$AG$62,MATCH(A34,Rates!$A$5:$A$62,0),$E$5)),0))</f>
        <v/>
      </c>
      <c r="K34" s="20">
        <f>IF(F34="","",ROUND(F34*J34,2))</f>
        <v/>
      </c>
      <c r="L34" s="20">
        <f>IF(F34="","",ROUND(I34+K34,2))</f>
        <v/>
      </c>
      <c r="M34" s="15">
        <f>IF(A34="","",IF(ISNA(MATCH(A34,Rates!$A$5:$A$62,0)),"Pick a jurisdiction from the list",IF(INDEX(Rates!$D$5:$R$62,MATCH(A34,Rates!$A$5:$A$62,0),$E$5)="","No IFTA rate for this fuel"&amp;IF(A34="Oregon"," (Oregon uses its own weight-mile tax)",""),"")))</f>
        <v/>
      </c>
    </row>
    <row r="35">
      <c r="A35" s="14" t="n"/>
      <c r="B35" s="15">
        <f>IF(A35="","",IFERROR(VLOOKUP(A35,Rates!$A$5:$B$62,2,FALSE),"?"))</f>
        <v/>
      </c>
      <c r="C35" s="16" t="n"/>
      <c r="D35" s="16" t="n"/>
      <c r="E35" s="17" t="n"/>
      <c r="F35" s="18">
        <f>IF(OR(A35="",$B$10=0),"",ROUND(IF(D35="",N(C35),N(D35))/$B$10,2))</f>
        <v/>
      </c>
      <c r="G35" s="18">
        <f>IF(F35="","",ROUND(F35-N(E35),2))</f>
        <v/>
      </c>
      <c r="H35" s="19">
        <f>IF(A35="","",IFERROR(N(INDEX(Rates!$D$5:$R$62,MATCH(A35,Rates!$A$5:$A$62,0),$E$5)),0))</f>
        <v/>
      </c>
      <c r="I35" s="20">
        <f>IF(G35="","",ROUND(G35*H35,2))</f>
        <v/>
      </c>
      <c r="J35" s="19">
        <f>IF(A35="","",IFERROR(N(INDEX(Rates!$S$5:$AG$62,MATCH(A35,Rates!$A$5:$A$62,0),$E$5)),0))</f>
        <v/>
      </c>
      <c r="K35" s="20">
        <f>IF(F35="","",ROUND(F35*J35,2))</f>
        <v/>
      </c>
      <c r="L35" s="20">
        <f>IF(F35="","",ROUND(I35+K35,2))</f>
        <v/>
      </c>
      <c r="M35" s="15">
        <f>IF(A35="","",IF(ISNA(MATCH(A35,Rates!$A$5:$A$62,0)),"Pick a jurisdiction from the list",IF(INDEX(Rates!$D$5:$R$62,MATCH(A35,Rates!$A$5:$A$62,0),$E$5)="","No IFTA rate for this fuel"&amp;IF(A35="Oregon"," (Oregon uses its own weight-mile tax)",""),"")))</f>
        <v/>
      </c>
    </row>
    <row r="36">
      <c r="A36" s="14" t="n"/>
      <c r="B36" s="15">
        <f>IF(A36="","",IFERROR(VLOOKUP(A36,Rates!$A$5:$B$62,2,FALSE),"?"))</f>
        <v/>
      </c>
      <c r="C36" s="16" t="n"/>
      <c r="D36" s="16" t="n"/>
      <c r="E36" s="17" t="n"/>
      <c r="F36" s="18">
        <f>IF(OR(A36="",$B$10=0),"",ROUND(IF(D36="",N(C36),N(D36))/$B$10,2))</f>
        <v/>
      </c>
      <c r="G36" s="18">
        <f>IF(F36="","",ROUND(F36-N(E36),2))</f>
        <v/>
      </c>
      <c r="H36" s="19">
        <f>IF(A36="","",IFERROR(N(INDEX(Rates!$D$5:$R$62,MATCH(A36,Rates!$A$5:$A$62,0),$E$5)),0))</f>
        <v/>
      </c>
      <c r="I36" s="20">
        <f>IF(G36="","",ROUND(G36*H36,2))</f>
        <v/>
      </c>
      <c r="J36" s="19">
        <f>IF(A36="","",IFERROR(N(INDEX(Rates!$S$5:$AG$62,MATCH(A36,Rates!$A$5:$A$62,0),$E$5)),0))</f>
        <v/>
      </c>
      <c r="K36" s="20">
        <f>IF(F36="","",ROUND(F36*J36,2))</f>
        <v/>
      </c>
      <c r="L36" s="20">
        <f>IF(F36="","",ROUND(I36+K36,2))</f>
        <v/>
      </c>
      <c r="M36" s="15">
        <f>IF(A36="","",IF(ISNA(MATCH(A36,Rates!$A$5:$A$62,0)),"Pick a jurisdiction from the list",IF(INDEX(Rates!$D$5:$R$62,MATCH(A36,Rates!$A$5:$A$62,0),$E$5)="","No IFTA rate for this fuel"&amp;IF(A36="Oregon"," (Oregon uses its own weight-mile tax)",""),"")))</f>
        <v/>
      </c>
    </row>
    <row r="37">
      <c r="A37" s="14" t="n"/>
      <c r="B37" s="15">
        <f>IF(A37="","",IFERROR(VLOOKUP(A37,Rates!$A$5:$B$62,2,FALSE),"?"))</f>
        <v/>
      </c>
      <c r="C37" s="16" t="n"/>
      <c r="D37" s="16" t="n"/>
      <c r="E37" s="17" t="n"/>
      <c r="F37" s="18">
        <f>IF(OR(A37="",$B$10=0),"",ROUND(IF(D37="",N(C37),N(D37))/$B$10,2))</f>
        <v/>
      </c>
      <c r="G37" s="18">
        <f>IF(F37="","",ROUND(F37-N(E37),2))</f>
        <v/>
      </c>
      <c r="H37" s="19">
        <f>IF(A37="","",IFERROR(N(INDEX(Rates!$D$5:$R$62,MATCH(A37,Rates!$A$5:$A$62,0),$E$5)),0))</f>
        <v/>
      </c>
      <c r="I37" s="20">
        <f>IF(G37="","",ROUND(G37*H37,2))</f>
        <v/>
      </c>
      <c r="J37" s="19">
        <f>IF(A37="","",IFERROR(N(INDEX(Rates!$S$5:$AG$62,MATCH(A37,Rates!$A$5:$A$62,0),$E$5)),0))</f>
        <v/>
      </c>
      <c r="K37" s="20">
        <f>IF(F37="","",ROUND(F37*J37,2))</f>
        <v/>
      </c>
      <c r="L37" s="20">
        <f>IF(F37="","",ROUND(I37+K37,2))</f>
        <v/>
      </c>
      <c r="M37" s="15">
        <f>IF(A37="","",IF(ISNA(MATCH(A37,Rates!$A$5:$A$62,0)),"Pick a jurisdiction from the list",IF(INDEX(Rates!$D$5:$R$62,MATCH(A37,Rates!$A$5:$A$62,0),$E$5)="","No IFTA rate for this fuel"&amp;IF(A37="Oregon"," (Oregon uses its own weight-mile tax)",""),"")))</f>
        <v/>
      </c>
    </row>
    <row r="38">
      <c r="A38" s="14" t="n"/>
      <c r="B38" s="15">
        <f>IF(A38="","",IFERROR(VLOOKUP(A38,Rates!$A$5:$B$62,2,FALSE),"?"))</f>
        <v/>
      </c>
      <c r="C38" s="16" t="n"/>
      <c r="D38" s="16" t="n"/>
      <c r="E38" s="17" t="n"/>
      <c r="F38" s="18">
        <f>IF(OR(A38="",$B$10=0),"",ROUND(IF(D38="",N(C38),N(D38))/$B$10,2))</f>
        <v/>
      </c>
      <c r="G38" s="18">
        <f>IF(F38="","",ROUND(F38-N(E38),2))</f>
        <v/>
      </c>
      <c r="H38" s="19">
        <f>IF(A38="","",IFERROR(N(INDEX(Rates!$D$5:$R$62,MATCH(A38,Rates!$A$5:$A$62,0),$E$5)),0))</f>
        <v/>
      </c>
      <c r="I38" s="20">
        <f>IF(G38="","",ROUND(G38*H38,2))</f>
        <v/>
      </c>
      <c r="J38" s="19">
        <f>IF(A38="","",IFERROR(N(INDEX(Rates!$S$5:$AG$62,MATCH(A38,Rates!$A$5:$A$62,0),$E$5)),0))</f>
        <v/>
      </c>
      <c r="K38" s="20">
        <f>IF(F38="","",ROUND(F38*J38,2))</f>
        <v/>
      </c>
      <c r="L38" s="20">
        <f>IF(F38="","",ROUND(I38+K38,2))</f>
        <v/>
      </c>
      <c r="M38" s="15">
        <f>IF(A38="","",IF(ISNA(MATCH(A38,Rates!$A$5:$A$62,0)),"Pick a jurisdiction from the list",IF(INDEX(Rates!$D$5:$R$62,MATCH(A38,Rates!$A$5:$A$62,0),$E$5)="","No IFTA rate for this fuel"&amp;IF(A38="Oregon"," (Oregon uses its own weight-mile tax)",""),"")))</f>
        <v/>
      </c>
    </row>
    <row r="39">
      <c r="A39" s="14" t="n"/>
      <c r="B39" s="15">
        <f>IF(A39="","",IFERROR(VLOOKUP(A39,Rates!$A$5:$B$62,2,FALSE),"?"))</f>
        <v/>
      </c>
      <c r="C39" s="16" t="n"/>
      <c r="D39" s="16" t="n"/>
      <c r="E39" s="17" t="n"/>
      <c r="F39" s="18">
        <f>IF(OR(A39="",$B$10=0),"",ROUND(IF(D39="",N(C39),N(D39))/$B$10,2))</f>
        <v/>
      </c>
      <c r="G39" s="18">
        <f>IF(F39="","",ROUND(F39-N(E39),2))</f>
        <v/>
      </c>
      <c r="H39" s="19">
        <f>IF(A39="","",IFERROR(N(INDEX(Rates!$D$5:$R$62,MATCH(A39,Rates!$A$5:$A$62,0),$E$5)),0))</f>
        <v/>
      </c>
      <c r="I39" s="20">
        <f>IF(G39="","",ROUND(G39*H39,2))</f>
        <v/>
      </c>
      <c r="J39" s="19">
        <f>IF(A39="","",IFERROR(N(INDEX(Rates!$S$5:$AG$62,MATCH(A39,Rates!$A$5:$A$62,0),$E$5)),0))</f>
        <v/>
      </c>
      <c r="K39" s="20">
        <f>IF(F39="","",ROUND(F39*J39,2))</f>
        <v/>
      </c>
      <c r="L39" s="20">
        <f>IF(F39="","",ROUND(I39+K39,2))</f>
        <v/>
      </c>
      <c r="M39" s="15">
        <f>IF(A39="","",IF(ISNA(MATCH(A39,Rates!$A$5:$A$62,0)),"Pick a jurisdiction from the list",IF(INDEX(Rates!$D$5:$R$62,MATCH(A39,Rates!$A$5:$A$62,0),$E$5)="","No IFTA rate for this fuel"&amp;IF(A39="Oregon"," (Oregon uses its own weight-mile tax)",""),"")))</f>
        <v/>
      </c>
    </row>
    <row r="40">
      <c r="A40" s="14" t="n"/>
      <c r="B40" s="15">
        <f>IF(A40="","",IFERROR(VLOOKUP(A40,Rates!$A$5:$B$62,2,FALSE),"?"))</f>
        <v/>
      </c>
      <c r="C40" s="16" t="n"/>
      <c r="D40" s="16" t="n"/>
      <c r="E40" s="17" t="n"/>
      <c r="F40" s="18">
        <f>IF(OR(A40="",$B$10=0),"",ROUND(IF(D40="",N(C40),N(D40))/$B$10,2))</f>
        <v/>
      </c>
      <c r="G40" s="18">
        <f>IF(F40="","",ROUND(F40-N(E40),2))</f>
        <v/>
      </c>
      <c r="H40" s="19">
        <f>IF(A40="","",IFERROR(N(INDEX(Rates!$D$5:$R$62,MATCH(A40,Rates!$A$5:$A$62,0),$E$5)),0))</f>
        <v/>
      </c>
      <c r="I40" s="20">
        <f>IF(G40="","",ROUND(G40*H40,2))</f>
        <v/>
      </c>
      <c r="J40" s="19">
        <f>IF(A40="","",IFERROR(N(INDEX(Rates!$S$5:$AG$62,MATCH(A40,Rates!$A$5:$A$62,0),$E$5)),0))</f>
        <v/>
      </c>
      <c r="K40" s="20">
        <f>IF(F40="","",ROUND(F40*J40,2))</f>
        <v/>
      </c>
      <c r="L40" s="20">
        <f>IF(F40="","",ROUND(I40+K40,2))</f>
        <v/>
      </c>
      <c r="M40" s="15">
        <f>IF(A40="","",IF(ISNA(MATCH(A40,Rates!$A$5:$A$62,0)),"Pick a jurisdiction from the list",IF(INDEX(Rates!$D$5:$R$62,MATCH(A40,Rates!$A$5:$A$62,0),$E$5)="","No IFTA rate for this fuel"&amp;IF(A40="Oregon"," (Oregon uses its own weight-mile tax)",""),"")))</f>
        <v/>
      </c>
    </row>
    <row r="41">
      <c r="A41" s="14" t="n"/>
      <c r="B41" s="15">
        <f>IF(A41="","",IFERROR(VLOOKUP(A41,Rates!$A$5:$B$62,2,FALSE),"?"))</f>
        <v/>
      </c>
      <c r="C41" s="16" t="n"/>
      <c r="D41" s="16" t="n"/>
      <c r="E41" s="17" t="n"/>
      <c r="F41" s="18">
        <f>IF(OR(A41="",$B$10=0),"",ROUND(IF(D41="",N(C41),N(D41))/$B$10,2))</f>
        <v/>
      </c>
      <c r="G41" s="18">
        <f>IF(F41="","",ROUND(F41-N(E41),2))</f>
        <v/>
      </c>
      <c r="H41" s="19">
        <f>IF(A41="","",IFERROR(N(INDEX(Rates!$D$5:$R$62,MATCH(A41,Rates!$A$5:$A$62,0),$E$5)),0))</f>
        <v/>
      </c>
      <c r="I41" s="20">
        <f>IF(G41="","",ROUND(G41*H41,2))</f>
        <v/>
      </c>
      <c r="J41" s="19">
        <f>IF(A41="","",IFERROR(N(INDEX(Rates!$S$5:$AG$62,MATCH(A41,Rates!$A$5:$A$62,0),$E$5)),0))</f>
        <v/>
      </c>
      <c r="K41" s="20">
        <f>IF(F41="","",ROUND(F41*J41,2))</f>
        <v/>
      </c>
      <c r="L41" s="20">
        <f>IF(F41="","",ROUND(I41+K41,2))</f>
        <v/>
      </c>
      <c r="M41" s="15">
        <f>IF(A41="","",IF(ISNA(MATCH(A41,Rates!$A$5:$A$62,0)),"Pick a jurisdiction from the list",IF(INDEX(Rates!$D$5:$R$62,MATCH(A41,Rates!$A$5:$A$62,0),$E$5)="","No IFTA rate for this fuel"&amp;IF(A41="Oregon"," (Oregon uses its own weight-mile tax)",""),"")))</f>
        <v/>
      </c>
    </row>
    <row r="42">
      <c r="A42" s="14" t="n"/>
      <c r="B42" s="15">
        <f>IF(A42="","",IFERROR(VLOOKUP(A42,Rates!$A$5:$B$62,2,FALSE),"?"))</f>
        <v/>
      </c>
      <c r="C42" s="16" t="n"/>
      <c r="D42" s="16" t="n"/>
      <c r="E42" s="17" t="n"/>
      <c r="F42" s="18">
        <f>IF(OR(A42="",$B$10=0),"",ROUND(IF(D42="",N(C42),N(D42))/$B$10,2))</f>
        <v/>
      </c>
      <c r="G42" s="18">
        <f>IF(F42="","",ROUND(F42-N(E42),2))</f>
        <v/>
      </c>
      <c r="H42" s="19">
        <f>IF(A42="","",IFERROR(N(INDEX(Rates!$D$5:$R$62,MATCH(A42,Rates!$A$5:$A$62,0),$E$5)),0))</f>
        <v/>
      </c>
      <c r="I42" s="20">
        <f>IF(G42="","",ROUND(G42*H42,2))</f>
        <v/>
      </c>
      <c r="J42" s="19">
        <f>IF(A42="","",IFERROR(N(INDEX(Rates!$S$5:$AG$62,MATCH(A42,Rates!$A$5:$A$62,0),$E$5)),0))</f>
        <v/>
      </c>
      <c r="K42" s="20">
        <f>IF(F42="","",ROUND(F42*J42,2))</f>
        <v/>
      </c>
      <c r="L42" s="20">
        <f>IF(F42="","",ROUND(I42+K42,2))</f>
        <v/>
      </c>
      <c r="M42" s="15">
        <f>IF(A42="","",IF(ISNA(MATCH(A42,Rates!$A$5:$A$62,0)),"Pick a jurisdiction from the list",IF(INDEX(Rates!$D$5:$R$62,MATCH(A42,Rates!$A$5:$A$62,0),$E$5)="","No IFTA rate for this fuel"&amp;IF(A42="Oregon"," (Oregon uses its own weight-mile tax)",""),"")))</f>
        <v/>
      </c>
    </row>
    <row r="43">
      <c r="A43" s="14" t="n"/>
      <c r="B43" s="15">
        <f>IF(A43="","",IFERROR(VLOOKUP(A43,Rates!$A$5:$B$62,2,FALSE),"?"))</f>
        <v/>
      </c>
      <c r="C43" s="16" t="n"/>
      <c r="D43" s="16" t="n"/>
      <c r="E43" s="17" t="n"/>
      <c r="F43" s="18">
        <f>IF(OR(A43="",$B$10=0),"",ROUND(IF(D43="",N(C43),N(D43))/$B$10,2))</f>
        <v/>
      </c>
      <c r="G43" s="18">
        <f>IF(F43="","",ROUND(F43-N(E43),2))</f>
        <v/>
      </c>
      <c r="H43" s="19">
        <f>IF(A43="","",IFERROR(N(INDEX(Rates!$D$5:$R$62,MATCH(A43,Rates!$A$5:$A$62,0),$E$5)),0))</f>
        <v/>
      </c>
      <c r="I43" s="20">
        <f>IF(G43="","",ROUND(G43*H43,2))</f>
        <v/>
      </c>
      <c r="J43" s="19">
        <f>IF(A43="","",IFERROR(N(INDEX(Rates!$S$5:$AG$62,MATCH(A43,Rates!$A$5:$A$62,0),$E$5)),0))</f>
        <v/>
      </c>
      <c r="K43" s="20">
        <f>IF(F43="","",ROUND(F43*J43,2))</f>
        <v/>
      </c>
      <c r="L43" s="20">
        <f>IF(F43="","",ROUND(I43+K43,2))</f>
        <v/>
      </c>
      <c r="M43" s="15">
        <f>IF(A43="","",IF(ISNA(MATCH(A43,Rates!$A$5:$A$62,0)),"Pick a jurisdiction from the list",IF(INDEX(Rates!$D$5:$R$62,MATCH(A43,Rates!$A$5:$A$62,0),$E$5)="","No IFTA rate for this fuel"&amp;IF(A43="Oregon"," (Oregon uses its own weight-mile tax)",""),"")))</f>
        <v/>
      </c>
    </row>
    <row r="44">
      <c r="A44" s="14" t="n"/>
      <c r="B44" s="15">
        <f>IF(A44="","",IFERROR(VLOOKUP(A44,Rates!$A$5:$B$62,2,FALSE),"?"))</f>
        <v/>
      </c>
      <c r="C44" s="16" t="n"/>
      <c r="D44" s="16" t="n"/>
      <c r="E44" s="17" t="n"/>
      <c r="F44" s="18">
        <f>IF(OR(A44="",$B$10=0),"",ROUND(IF(D44="",N(C44),N(D44))/$B$10,2))</f>
        <v/>
      </c>
      <c r="G44" s="18">
        <f>IF(F44="","",ROUND(F44-N(E44),2))</f>
        <v/>
      </c>
      <c r="H44" s="19">
        <f>IF(A44="","",IFERROR(N(INDEX(Rates!$D$5:$R$62,MATCH(A44,Rates!$A$5:$A$62,0),$E$5)),0))</f>
        <v/>
      </c>
      <c r="I44" s="20">
        <f>IF(G44="","",ROUND(G44*H44,2))</f>
        <v/>
      </c>
      <c r="J44" s="19">
        <f>IF(A44="","",IFERROR(N(INDEX(Rates!$S$5:$AG$62,MATCH(A44,Rates!$A$5:$A$62,0),$E$5)),0))</f>
        <v/>
      </c>
      <c r="K44" s="20">
        <f>IF(F44="","",ROUND(F44*J44,2))</f>
        <v/>
      </c>
      <c r="L44" s="20">
        <f>IF(F44="","",ROUND(I44+K44,2))</f>
        <v/>
      </c>
      <c r="M44" s="15">
        <f>IF(A44="","",IF(ISNA(MATCH(A44,Rates!$A$5:$A$62,0)),"Pick a jurisdiction from the list",IF(INDEX(Rates!$D$5:$R$62,MATCH(A44,Rates!$A$5:$A$62,0),$E$5)="","No IFTA rate for this fuel"&amp;IF(A44="Oregon"," (Oregon uses its own weight-mile tax)",""),"")))</f>
        <v/>
      </c>
    </row>
    <row r="45">
      <c r="A45" s="14" t="n"/>
      <c r="B45" s="15">
        <f>IF(A45="","",IFERROR(VLOOKUP(A45,Rates!$A$5:$B$62,2,FALSE),"?"))</f>
        <v/>
      </c>
      <c r="C45" s="16" t="n"/>
      <c r="D45" s="16" t="n"/>
      <c r="E45" s="17" t="n"/>
      <c r="F45" s="18">
        <f>IF(OR(A45="",$B$10=0),"",ROUND(IF(D45="",N(C45),N(D45))/$B$10,2))</f>
        <v/>
      </c>
      <c r="G45" s="18">
        <f>IF(F45="","",ROUND(F45-N(E45),2))</f>
        <v/>
      </c>
      <c r="H45" s="19">
        <f>IF(A45="","",IFERROR(N(INDEX(Rates!$D$5:$R$62,MATCH(A45,Rates!$A$5:$A$62,0),$E$5)),0))</f>
        <v/>
      </c>
      <c r="I45" s="20">
        <f>IF(G45="","",ROUND(G45*H45,2))</f>
        <v/>
      </c>
      <c r="J45" s="19">
        <f>IF(A45="","",IFERROR(N(INDEX(Rates!$S$5:$AG$62,MATCH(A45,Rates!$A$5:$A$62,0),$E$5)),0))</f>
        <v/>
      </c>
      <c r="K45" s="20">
        <f>IF(F45="","",ROUND(F45*J45,2))</f>
        <v/>
      </c>
      <c r="L45" s="20">
        <f>IF(F45="","",ROUND(I45+K45,2))</f>
        <v/>
      </c>
      <c r="M45" s="15">
        <f>IF(A45="","",IF(ISNA(MATCH(A45,Rates!$A$5:$A$62,0)),"Pick a jurisdiction from the list",IF(INDEX(Rates!$D$5:$R$62,MATCH(A45,Rates!$A$5:$A$62,0),$E$5)="","No IFTA rate for this fuel"&amp;IF(A45="Oregon"," (Oregon uses its own weight-mile tax)",""),"")))</f>
        <v/>
      </c>
    </row>
    <row r="46">
      <c r="A46" s="14" t="n"/>
      <c r="B46" s="15">
        <f>IF(A46="","",IFERROR(VLOOKUP(A46,Rates!$A$5:$B$62,2,FALSE),"?"))</f>
        <v/>
      </c>
      <c r="C46" s="16" t="n"/>
      <c r="D46" s="16" t="n"/>
      <c r="E46" s="17" t="n"/>
      <c r="F46" s="18">
        <f>IF(OR(A46="",$B$10=0),"",ROUND(IF(D46="",N(C46),N(D46))/$B$10,2))</f>
        <v/>
      </c>
      <c r="G46" s="18">
        <f>IF(F46="","",ROUND(F46-N(E46),2))</f>
        <v/>
      </c>
      <c r="H46" s="19">
        <f>IF(A46="","",IFERROR(N(INDEX(Rates!$D$5:$R$62,MATCH(A46,Rates!$A$5:$A$62,0),$E$5)),0))</f>
        <v/>
      </c>
      <c r="I46" s="20">
        <f>IF(G46="","",ROUND(G46*H46,2))</f>
        <v/>
      </c>
      <c r="J46" s="19">
        <f>IF(A46="","",IFERROR(N(INDEX(Rates!$S$5:$AG$62,MATCH(A46,Rates!$A$5:$A$62,0),$E$5)),0))</f>
        <v/>
      </c>
      <c r="K46" s="20">
        <f>IF(F46="","",ROUND(F46*J46,2))</f>
        <v/>
      </c>
      <c r="L46" s="20">
        <f>IF(F46="","",ROUND(I46+K46,2))</f>
        <v/>
      </c>
      <c r="M46" s="15">
        <f>IF(A46="","",IF(ISNA(MATCH(A46,Rates!$A$5:$A$62,0)),"Pick a jurisdiction from the list",IF(INDEX(Rates!$D$5:$R$62,MATCH(A46,Rates!$A$5:$A$62,0),$E$5)="","No IFTA rate for this fuel"&amp;IF(A46="Oregon"," (Oregon uses its own weight-mile tax)",""),"")))</f>
        <v/>
      </c>
    </row>
    <row r="47">
      <c r="A47" s="14" t="n"/>
      <c r="B47" s="15">
        <f>IF(A47="","",IFERROR(VLOOKUP(A47,Rates!$A$5:$B$62,2,FALSE),"?"))</f>
        <v/>
      </c>
      <c r="C47" s="16" t="n"/>
      <c r="D47" s="16" t="n"/>
      <c r="E47" s="17" t="n"/>
      <c r="F47" s="18">
        <f>IF(OR(A47="",$B$10=0),"",ROUND(IF(D47="",N(C47),N(D47))/$B$10,2))</f>
        <v/>
      </c>
      <c r="G47" s="18">
        <f>IF(F47="","",ROUND(F47-N(E47),2))</f>
        <v/>
      </c>
      <c r="H47" s="19">
        <f>IF(A47="","",IFERROR(N(INDEX(Rates!$D$5:$R$62,MATCH(A47,Rates!$A$5:$A$62,0),$E$5)),0))</f>
        <v/>
      </c>
      <c r="I47" s="20">
        <f>IF(G47="","",ROUND(G47*H47,2))</f>
        <v/>
      </c>
      <c r="J47" s="19">
        <f>IF(A47="","",IFERROR(N(INDEX(Rates!$S$5:$AG$62,MATCH(A47,Rates!$A$5:$A$62,0),$E$5)),0))</f>
        <v/>
      </c>
      <c r="K47" s="20">
        <f>IF(F47="","",ROUND(F47*J47,2))</f>
        <v/>
      </c>
      <c r="L47" s="20">
        <f>IF(F47="","",ROUND(I47+K47,2))</f>
        <v/>
      </c>
      <c r="M47" s="15">
        <f>IF(A47="","",IF(ISNA(MATCH(A47,Rates!$A$5:$A$62,0)),"Pick a jurisdiction from the list",IF(INDEX(Rates!$D$5:$R$62,MATCH(A47,Rates!$A$5:$A$62,0),$E$5)="","No IFTA rate for this fuel"&amp;IF(A47="Oregon"," (Oregon uses its own weight-mile tax)",""),"")))</f>
        <v/>
      </c>
    </row>
    <row r="48">
      <c r="A48" s="14" t="n"/>
      <c r="B48" s="15">
        <f>IF(A48="","",IFERROR(VLOOKUP(A48,Rates!$A$5:$B$62,2,FALSE),"?"))</f>
        <v/>
      </c>
      <c r="C48" s="16" t="n"/>
      <c r="D48" s="16" t="n"/>
      <c r="E48" s="17" t="n"/>
      <c r="F48" s="18">
        <f>IF(OR(A48="",$B$10=0),"",ROUND(IF(D48="",N(C48),N(D48))/$B$10,2))</f>
        <v/>
      </c>
      <c r="G48" s="18">
        <f>IF(F48="","",ROUND(F48-N(E48),2))</f>
        <v/>
      </c>
      <c r="H48" s="19">
        <f>IF(A48="","",IFERROR(N(INDEX(Rates!$D$5:$R$62,MATCH(A48,Rates!$A$5:$A$62,0),$E$5)),0))</f>
        <v/>
      </c>
      <c r="I48" s="20">
        <f>IF(G48="","",ROUND(G48*H48,2))</f>
        <v/>
      </c>
      <c r="J48" s="19">
        <f>IF(A48="","",IFERROR(N(INDEX(Rates!$S$5:$AG$62,MATCH(A48,Rates!$A$5:$A$62,0),$E$5)),0))</f>
        <v/>
      </c>
      <c r="K48" s="20">
        <f>IF(F48="","",ROUND(F48*J48,2))</f>
        <v/>
      </c>
      <c r="L48" s="20">
        <f>IF(F48="","",ROUND(I48+K48,2))</f>
        <v/>
      </c>
      <c r="M48" s="15">
        <f>IF(A48="","",IF(ISNA(MATCH(A48,Rates!$A$5:$A$62,0)),"Pick a jurisdiction from the list",IF(INDEX(Rates!$D$5:$R$62,MATCH(A48,Rates!$A$5:$A$62,0),$E$5)="","No IFTA rate for this fuel"&amp;IF(A48="Oregon"," (Oregon uses its own weight-mile tax)",""),"")))</f>
        <v/>
      </c>
    </row>
    <row r="49">
      <c r="A49" s="14" t="n"/>
      <c r="B49" s="15">
        <f>IF(A49="","",IFERROR(VLOOKUP(A49,Rates!$A$5:$B$62,2,FALSE),"?"))</f>
        <v/>
      </c>
      <c r="C49" s="16" t="n"/>
      <c r="D49" s="16" t="n"/>
      <c r="E49" s="17" t="n"/>
      <c r="F49" s="18">
        <f>IF(OR(A49="",$B$10=0),"",ROUND(IF(D49="",N(C49),N(D49))/$B$10,2))</f>
        <v/>
      </c>
      <c r="G49" s="18">
        <f>IF(F49="","",ROUND(F49-N(E49),2))</f>
        <v/>
      </c>
      <c r="H49" s="19">
        <f>IF(A49="","",IFERROR(N(INDEX(Rates!$D$5:$R$62,MATCH(A49,Rates!$A$5:$A$62,0),$E$5)),0))</f>
        <v/>
      </c>
      <c r="I49" s="20">
        <f>IF(G49="","",ROUND(G49*H49,2))</f>
        <v/>
      </c>
      <c r="J49" s="19">
        <f>IF(A49="","",IFERROR(N(INDEX(Rates!$S$5:$AG$62,MATCH(A49,Rates!$A$5:$A$62,0),$E$5)),0))</f>
        <v/>
      </c>
      <c r="K49" s="20">
        <f>IF(F49="","",ROUND(F49*J49,2))</f>
        <v/>
      </c>
      <c r="L49" s="20">
        <f>IF(F49="","",ROUND(I49+K49,2))</f>
        <v/>
      </c>
      <c r="M49" s="15">
        <f>IF(A49="","",IF(ISNA(MATCH(A49,Rates!$A$5:$A$62,0)),"Pick a jurisdiction from the list",IF(INDEX(Rates!$D$5:$R$62,MATCH(A49,Rates!$A$5:$A$62,0),$E$5)="","No IFTA rate for this fuel"&amp;IF(A49="Oregon"," (Oregon uses its own weight-mile tax)",""),"")))</f>
        <v/>
      </c>
    </row>
    <row r="50">
      <c r="A50" s="14" t="n"/>
      <c r="B50" s="15">
        <f>IF(A50="","",IFERROR(VLOOKUP(A50,Rates!$A$5:$B$62,2,FALSE),"?"))</f>
        <v/>
      </c>
      <c r="C50" s="16" t="n"/>
      <c r="D50" s="16" t="n"/>
      <c r="E50" s="17" t="n"/>
      <c r="F50" s="18">
        <f>IF(OR(A50="",$B$10=0),"",ROUND(IF(D50="",N(C50),N(D50))/$B$10,2))</f>
        <v/>
      </c>
      <c r="G50" s="18">
        <f>IF(F50="","",ROUND(F50-N(E50),2))</f>
        <v/>
      </c>
      <c r="H50" s="19">
        <f>IF(A50="","",IFERROR(N(INDEX(Rates!$D$5:$R$62,MATCH(A50,Rates!$A$5:$A$62,0),$E$5)),0))</f>
        <v/>
      </c>
      <c r="I50" s="20">
        <f>IF(G50="","",ROUND(G50*H50,2))</f>
        <v/>
      </c>
      <c r="J50" s="19">
        <f>IF(A50="","",IFERROR(N(INDEX(Rates!$S$5:$AG$62,MATCH(A50,Rates!$A$5:$A$62,0),$E$5)),0))</f>
        <v/>
      </c>
      <c r="K50" s="20">
        <f>IF(F50="","",ROUND(F50*J50,2))</f>
        <v/>
      </c>
      <c r="L50" s="20">
        <f>IF(F50="","",ROUND(I50+K50,2))</f>
        <v/>
      </c>
      <c r="M50" s="15">
        <f>IF(A50="","",IF(ISNA(MATCH(A50,Rates!$A$5:$A$62,0)),"Pick a jurisdiction from the list",IF(INDEX(Rates!$D$5:$R$62,MATCH(A50,Rates!$A$5:$A$62,0),$E$5)="","No IFTA rate for this fuel"&amp;IF(A50="Oregon"," (Oregon uses its own weight-mile tax)",""),"")))</f>
        <v/>
      </c>
    </row>
    <row r="51">
      <c r="A51" s="14" t="n"/>
      <c r="B51" s="15">
        <f>IF(A51="","",IFERROR(VLOOKUP(A51,Rates!$A$5:$B$62,2,FALSE),"?"))</f>
        <v/>
      </c>
      <c r="C51" s="16" t="n"/>
      <c r="D51" s="16" t="n"/>
      <c r="E51" s="17" t="n"/>
      <c r="F51" s="18">
        <f>IF(OR(A51="",$B$10=0),"",ROUND(IF(D51="",N(C51),N(D51))/$B$10,2))</f>
        <v/>
      </c>
      <c r="G51" s="18">
        <f>IF(F51="","",ROUND(F51-N(E51),2))</f>
        <v/>
      </c>
      <c r="H51" s="19">
        <f>IF(A51="","",IFERROR(N(INDEX(Rates!$D$5:$R$62,MATCH(A51,Rates!$A$5:$A$62,0),$E$5)),0))</f>
        <v/>
      </c>
      <c r="I51" s="20">
        <f>IF(G51="","",ROUND(G51*H51,2))</f>
        <v/>
      </c>
      <c r="J51" s="19">
        <f>IF(A51="","",IFERROR(N(INDEX(Rates!$S$5:$AG$62,MATCH(A51,Rates!$A$5:$A$62,0),$E$5)),0))</f>
        <v/>
      </c>
      <c r="K51" s="20">
        <f>IF(F51="","",ROUND(F51*J51,2))</f>
        <v/>
      </c>
      <c r="L51" s="20">
        <f>IF(F51="","",ROUND(I51+K51,2))</f>
        <v/>
      </c>
      <c r="M51" s="15">
        <f>IF(A51="","",IF(ISNA(MATCH(A51,Rates!$A$5:$A$62,0)),"Pick a jurisdiction from the list",IF(INDEX(Rates!$D$5:$R$62,MATCH(A51,Rates!$A$5:$A$62,0),$E$5)="","No IFTA rate for this fuel"&amp;IF(A51="Oregon"," (Oregon uses its own weight-mile tax)",""),"")))</f>
        <v/>
      </c>
    </row>
    <row r="52">
      <c r="A52" s="14" t="n"/>
      <c r="B52" s="15">
        <f>IF(A52="","",IFERROR(VLOOKUP(A52,Rates!$A$5:$B$62,2,FALSE),"?"))</f>
        <v/>
      </c>
      <c r="C52" s="16" t="n"/>
      <c r="D52" s="16" t="n"/>
      <c r="E52" s="17" t="n"/>
      <c r="F52" s="18">
        <f>IF(OR(A52="",$B$10=0),"",ROUND(IF(D52="",N(C52),N(D52))/$B$10,2))</f>
        <v/>
      </c>
      <c r="G52" s="18">
        <f>IF(F52="","",ROUND(F52-N(E52),2))</f>
        <v/>
      </c>
      <c r="H52" s="19">
        <f>IF(A52="","",IFERROR(N(INDEX(Rates!$D$5:$R$62,MATCH(A52,Rates!$A$5:$A$62,0),$E$5)),0))</f>
        <v/>
      </c>
      <c r="I52" s="20">
        <f>IF(G52="","",ROUND(G52*H52,2))</f>
        <v/>
      </c>
      <c r="J52" s="19">
        <f>IF(A52="","",IFERROR(N(INDEX(Rates!$S$5:$AG$62,MATCH(A52,Rates!$A$5:$A$62,0),$E$5)),0))</f>
        <v/>
      </c>
      <c r="K52" s="20">
        <f>IF(F52="","",ROUND(F52*J52,2))</f>
        <v/>
      </c>
      <c r="L52" s="20">
        <f>IF(F52="","",ROUND(I52+K52,2))</f>
        <v/>
      </c>
      <c r="M52" s="15">
        <f>IF(A52="","",IF(ISNA(MATCH(A52,Rates!$A$5:$A$62,0)),"Pick a jurisdiction from the list",IF(INDEX(Rates!$D$5:$R$62,MATCH(A52,Rates!$A$5:$A$62,0),$E$5)="","No IFTA rate for this fuel"&amp;IF(A52="Oregon"," (Oregon uses its own weight-mile tax)",""),"")))</f>
        <v/>
      </c>
    </row>
    <row r="53">
      <c r="A53" s="14" t="n"/>
      <c r="B53" s="15">
        <f>IF(A53="","",IFERROR(VLOOKUP(A53,Rates!$A$5:$B$62,2,FALSE),"?"))</f>
        <v/>
      </c>
      <c r="C53" s="16" t="n"/>
      <c r="D53" s="16" t="n"/>
      <c r="E53" s="17" t="n"/>
      <c r="F53" s="18">
        <f>IF(OR(A53="",$B$10=0),"",ROUND(IF(D53="",N(C53),N(D53))/$B$10,2))</f>
        <v/>
      </c>
      <c r="G53" s="18">
        <f>IF(F53="","",ROUND(F53-N(E53),2))</f>
        <v/>
      </c>
      <c r="H53" s="19">
        <f>IF(A53="","",IFERROR(N(INDEX(Rates!$D$5:$R$62,MATCH(A53,Rates!$A$5:$A$62,0),$E$5)),0))</f>
        <v/>
      </c>
      <c r="I53" s="20">
        <f>IF(G53="","",ROUND(G53*H53,2))</f>
        <v/>
      </c>
      <c r="J53" s="19">
        <f>IF(A53="","",IFERROR(N(INDEX(Rates!$S$5:$AG$62,MATCH(A53,Rates!$A$5:$A$62,0),$E$5)),0))</f>
        <v/>
      </c>
      <c r="K53" s="20">
        <f>IF(F53="","",ROUND(F53*J53,2))</f>
        <v/>
      </c>
      <c r="L53" s="20">
        <f>IF(F53="","",ROUND(I53+K53,2))</f>
        <v/>
      </c>
      <c r="M53" s="15">
        <f>IF(A53="","",IF(ISNA(MATCH(A53,Rates!$A$5:$A$62,0)),"Pick a jurisdiction from the list",IF(INDEX(Rates!$D$5:$R$62,MATCH(A53,Rates!$A$5:$A$62,0),$E$5)="","No IFTA rate for this fuel"&amp;IF(A53="Oregon"," (Oregon uses its own weight-mile tax)",""),"")))</f>
        <v/>
      </c>
    </row>
    <row r="54">
      <c r="A54" s="14" t="n"/>
      <c r="B54" s="15">
        <f>IF(A54="","",IFERROR(VLOOKUP(A54,Rates!$A$5:$B$62,2,FALSE),"?"))</f>
        <v/>
      </c>
      <c r="C54" s="16" t="n"/>
      <c r="D54" s="16" t="n"/>
      <c r="E54" s="17" t="n"/>
      <c r="F54" s="18">
        <f>IF(OR(A54="",$B$10=0),"",ROUND(IF(D54="",N(C54),N(D54))/$B$10,2))</f>
        <v/>
      </c>
      <c r="G54" s="18">
        <f>IF(F54="","",ROUND(F54-N(E54),2))</f>
        <v/>
      </c>
      <c r="H54" s="19">
        <f>IF(A54="","",IFERROR(N(INDEX(Rates!$D$5:$R$62,MATCH(A54,Rates!$A$5:$A$62,0),$E$5)),0))</f>
        <v/>
      </c>
      <c r="I54" s="20">
        <f>IF(G54="","",ROUND(G54*H54,2))</f>
        <v/>
      </c>
      <c r="J54" s="19">
        <f>IF(A54="","",IFERROR(N(INDEX(Rates!$S$5:$AG$62,MATCH(A54,Rates!$A$5:$A$62,0),$E$5)),0))</f>
        <v/>
      </c>
      <c r="K54" s="20">
        <f>IF(F54="","",ROUND(F54*J54,2))</f>
        <v/>
      </c>
      <c r="L54" s="20">
        <f>IF(F54="","",ROUND(I54+K54,2))</f>
        <v/>
      </c>
      <c r="M54" s="15">
        <f>IF(A54="","",IF(ISNA(MATCH(A54,Rates!$A$5:$A$62,0)),"Pick a jurisdiction from the list",IF(INDEX(Rates!$D$5:$R$62,MATCH(A54,Rates!$A$5:$A$62,0),$E$5)="","No IFTA rate for this fuel"&amp;IF(A54="Oregon"," (Oregon uses its own weight-mile tax)",""),"")))</f>
        <v/>
      </c>
    </row>
    <row r="55">
      <c r="A55" s="14" t="n"/>
      <c r="B55" s="15">
        <f>IF(A55="","",IFERROR(VLOOKUP(A55,Rates!$A$5:$B$62,2,FALSE),"?"))</f>
        <v/>
      </c>
      <c r="C55" s="16" t="n"/>
      <c r="D55" s="16" t="n"/>
      <c r="E55" s="17" t="n"/>
      <c r="F55" s="18">
        <f>IF(OR(A55="",$B$10=0),"",ROUND(IF(D55="",N(C55),N(D55))/$B$10,2))</f>
        <v/>
      </c>
      <c r="G55" s="18">
        <f>IF(F55="","",ROUND(F55-N(E55),2))</f>
        <v/>
      </c>
      <c r="H55" s="19">
        <f>IF(A55="","",IFERROR(N(INDEX(Rates!$D$5:$R$62,MATCH(A55,Rates!$A$5:$A$62,0),$E$5)),0))</f>
        <v/>
      </c>
      <c r="I55" s="20">
        <f>IF(G55="","",ROUND(G55*H55,2))</f>
        <v/>
      </c>
      <c r="J55" s="19">
        <f>IF(A55="","",IFERROR(N(INDEX(Rates!$S$5:$AG$62,MATCH(A55,Rates!$A$5:$A$62,0),$E$5)),0))</f>
        <v/>
      </c>
      <c r="K55" s="20">
        <f>IF(F55="","",ROUND(F55*J55,2))</f>
        <v/>
      </c>
      <c r="L55" s="20">
        <f>IF(F55="","",ROUND(I55+K55,2))</f>
        <v/>
      </c>
      <c r="M55" s="15">
        <f>IF(A55="","",IF(ISNA(MATCH(A55,Rates!$A$5:$A$62,0)),"Pick a jurisdiction from the list",IF(INDEX(Rates!$D$5:$R$62,MATCH(A55,Rates!$A$5:$A$62,0),$E$5)="","No IFTA rate for this fuel"&amp;IF(A55="Oregon"," (Oregon uses its own weight-mile tax)",""),"")))</f>
        <v/>
      </c>
    </row>
    <row r="56">
      <c r="A56" s="14" t="n"/>
      <c r="B56" s="15">
        <f>IF(A56="","",IFERROR(VLOOKUP(A56,Rates!$A$5:$B$62,2,FALSE),"?"))</f>
        <v/>
      </c>
      <c r="C56" s="16" t="n"/>
      <c r="D56" s="16" t="n"/>
      <c r="E56" s="17" t="n"/>
      <c r="F56" s="18">
        <f>IF(OR(A56="",$B$10=0),"",ROUND(IF(D56="",N(C56),N(D56))/$B$10,2))</f>
        <v/>
      </c>
      <c r="G56" s="18">
        <f>IF(F56="","",ROUND(F56-N(E56),2))</f>
        <v/>
      </c>
      <c r="H56" s="19">
        <f>IF(A56="","",IFERROR(N(INDEX(Rates!$D$5:$R$62,MATCH(A56,Rates!$A$5:$A$62,0),$E$5)),0))</f>
        <v/>
      </c>
      <c r="I56" s="20">
        <f>IF(G56="","",ROUND(G56*H56,2))</f>
        <v/>
      </c>
      <c r="J56" s="19">
        <f>IF(A56="","",IFERROR(N(INDEX(Rates!$S$5:$AG$62,MATCH(A56,Rates!$A$5:$A$62,0),$E$5)),0))</f>
        <v/>
      </c>
      <c r="K56" s="20">
        <f>IF(F56="","",ROUND(F56*J56,2))</f>
        <v/>
      </c>
      <c r="L56" s="20">
        <f>IF(F56="","",ROUND(I56+K56,2))</f>
        <v/>
      </c>
      <c r="M56" s="15">
        <f>IF(A56="","",IF(ISNA(MATCH(A56,Rates!$A$5:$A$62,0)),"Pick a jurisdiction from the list",IF(INDEX(Rates!$D$5:$R$62,MATCH(A56,Rates!$A$5:$A$62,0),$E$5)="","No IFTA rate for this fuel"&amp;IF(A56="Oregon"," (Oregon uses its own weight-mile tax)",""),"")))</f>
        <v/>
      </c>
    </row>
    <row r="57">
      <c r="A57" s="14" t="n"/>
      <c r="B57" s="15">
        <f>IF(A57="","",IFERROR(VLOOKUP(A57,Rates!$A$5:$B$62,2,FALSE),"?"))</f>
        <v/>
      </c>
      <c r="C57" s="16" t="n"/>
      <c r="D57" s="16" t="n"/>
      <c r="E57" s="17" t="n"/>
      <c r="F57" s="18">
        <f>IF(OR(A57="",$B$10=0),"",ROUND(IF(D57="",N(C57),N(D57))/$B$10,2))</f>
        <v/>
      </c>
      <c r="G57" s="18">
        <f>IF(F57="","",ROUND(F57-N(E57),2))</f>
        <v/>
      </c>
      <c r="H57" s="19">
        <f>IF(A57="","",IFERROR(N(INDEX(Rates!$D$5:$R$62,MATCH(A57,Rates!$A$5:$A$62,0),$E$5)),0))</f>
        <v/>
      </c>
      <c r="I57" s="20">
        <f>IF(G57="","",ROUND(G57*H57,2))</f>
        <v/>
      </c>
      <c r="J57" s="19">
        <f>IF(A57="","",IFERROR(N(INDEX(Rates!$S$5:$AG$62,MATCH(A57,Rates!$A$5:$A$62,0),$E$5)),0))</f>
        <v/>
      </c>
      <c r="K57" s="20">
        <f>IF(F57="","",ROUND(F57*J57,2))</f>
        <v/>
      </c>
      <c r="L57" s="20">
        <f>IF(F57="","",ROUND(I57+K57,2))</f>
        <v/>
      </c>
      <c r="M57" s="15">
        <f>IF(A57="","",IF(ISNA(MATCH(A57,Rates!$A$5:$A$62,0)),"Pick a jurisdiction from the list",IF(INDEX(Rates!$D$5:$R$62,MATCH(A57,Rates!$A$5:$A$62,0),$E$5)="","No IFTA rate for this fuel"&amp;IF(A57="Oregon"," (Oregon uses its own weight-mile tax)",""),"")))</f>
        <v/>
      </c>
    </row>
    <row r="58">
      <c r="A58" s="14" t="n"/>
      <c r="B58" s="15">
        <f>IF(A58="","",IFERROR(VLOOKUP(A58,Rates!$A$5:$B$62,2,FALSE),"?"))</f>
        <v/>
      </c>
      <c r="C58" s="16" t="n"/>
      <c r="D58" s="16" t="n"/>
      <c r="E58" s="17" t="n"/>
      <c r="F58" s="18">
        <f>IF(OR(A58="",$B$10=0),"",ROUND(IF(D58="",N(C58),N(D58))/$B$10,2))</f>
        <v/>
      </c>
      <c r="G58" s="18">
        <f>IF(F58="","",ROUND(F58-N(E58),2))</f>
        <v/>
      </c>
      <c r="H58" s="19">
        <f>IF(A58="","",IFERROR(N(INDEX(Rates!$D$5:$R$62,MATCH(A58,Rates!$A$5:$A$62,0),$E$5)),0))</f>
        <v/>
      </c>
      <c r="I58" s="20">
        <f>IF(G58="","",ROUND(G58*H58,2))</f>
        <v/>
      </c>
      <c r="J58" s="19">
        <f>IF(A58="","",IFERROR(N(INDEX(Rates!$S$5:$AG$62,MATCH(A58,Rates!$A$5:$A$62,0),$E$5)),0))</f>
        <v/>
      </c>
      <c r="K58" s="20">
        <f>IF(F58="","",ROUND(F58*J58,2))</f>
        <v/>
      </c>
      <c r="L58" s="20">
        <f>IF(F58="","",ROUND(I58+K58,2))</f>
        <v/>
      </c>
      <c r="M58" s="15">
        <f>IF(A58="","",IF(ISNA(MATCH(A58,Rates!$A$5:$A$62,0)),"Pick a jurisdiction from the list",IF(INDEX(Rates!$D$5:$R$62,MATCH(A58,Rates!$A$5:$A$62,0),$E$5)="","No IFTA rate for this fuel"&amp;IF(A58="Oregon"," (Oregon uses its own weight-mile tax)",""),"")))</f>
        <v/>
      </c>
    </row>
    <row r="59">
      <c r="A59" s="14" t="n"/>
      <c r="B59" s="15">
        <f>IF(A59="","",IFERROR(VLOOKUP(A59,Rates!$A$5:$B$62,2,FALSE),"?"))</f>
        <v/>
      </c>
      <c r="C59" s="16" t="n"/>
      <c r="D59" s="16" t="n"/>
      <c r="E59" s="17" t="n"/>
      <c r="F59" s="18">
        <f>IF(OR(A59="",$B$10=0),"",ROUND(IF(D59="",N(C59),N(D59))/$B$10,2))</f>
        <v/>
      </c>
      <c r="G59" s="18">
        <f>IF(F59="","",ROUND(F59-N(E59),2))</f>
        <v/>
      </c>
      <c r="H59" s="19">
        <f>IF(A59="","",IFERROR(N(INDEX(Rates!$D$5:$R$62,MATCH(A59,Rates!$A$5:$A$62,0),$E$5)),0))</f>
        <v/>
      </c>
      <c r="I59" s="20">
        <f>IF(G59="","",ROUND(G59*H59,2))</f>
        <v/>
      </c>
      <c r="J59" s="19">
        <f>IF(A59="","",IFERROR(N(INDEX(Rates!$S$5:$AG$62,MATCH(A59,Rates!$A$5:$A$62,0),$E$5)),0))</f>
        <v/>
      </c>
      <c r="K59" s="20">
        <f>IF(F59="","",ROUND(F59*J59,2))</f>
        <v/>
      </c>
      <c r="L59" s="20">
        <f>IF(F59="","",ROUND(I59+K59,2))</f>
        <v/>
      </c>
      <c r="M59" s="15">
        <f>IF(A59="","",IF(ISNA(MATCH(A59,Rates!$A$5:$A$62,0)),"Pick a jurisdiction from the list",IF(INDEX(Rates!$D$5:$R$62,MATCH(A59,Rates!$A$5:$A$62,0),$E$5)="","No IFTA rate for this fuel"&amp;IF(A59="Oregon"," (Oregon uses its own weight-mile tax)",""),"")))</f>
        <v/>
      </c>
    </row>
    <row r="60">
      <c r="A60" s="14" t="n"/>
      <c r="B60" s="15">
        <f>IF(A60="","",IFERROR(VLOOKUP(A60,Rates!$A$5:$B$62,2,FALSE),"?"))</f>
        <v/>
      </c>
      <c r="C60" s="16" t="n"/>
      <c r="D60" s="16" t="n"/>
      <c r="E60" s="17" t="n"/>
      <c r="F60" s="18">
        <f>IF(OR(A60="",$B$10=0),"",ROUND(IF(D60="",N(C60),N(D60))/$B$10,2))</f>
        <v/>
      </c>
      <c r="G60" s="18">
        <f>IF(F60="","",ROUND(F60-N(E60),2))</f>
        <v/>
      </c>
      <c r="H60" s="19">
        <f>IF(A60="","",IFERROR(N(INDEX(Rates!$D$5:$R$62,MATCH(A60,Rates!$A$5:$A$62,0),$E$5)),0))</f>
        <v/>
      </c>
      <c r="I60" s="20">
        <f>IF(G60="","",ROUND(G60*H60,2))</f>
        <v/>
      </c>
      <c r="J60" s="19">
        <f>IF(A60="","",IFERROR(N(INDEX(Rates!$S$5:$AG$62,MATCH(A60,Rates!$A$5:$A$62,0),$E$5)),0))</f>
        <v/>
      </c>
      <c r="K60" s="20">
        <f>IF(F60="","",ROUND(F60*J60,2))</f>
        <v/>
      </c>
      <c r="L60" s="20">
        <f>IF(F60="","",ROUND(I60+K60,2))</f>
        <v/>
      </c>
      <c r="M60" s="15">
        <f>IF(A60="","",IF(ISNA(MATCH(A60,Rates!$A$5:$A$62,0)),"Pick a jurisdiction from the list",IF(INDEX(Rates!$D$5:$R$62,MATCH(A60,Rates!$A$5:$A$62,0),$E$5)="","No IFTA rate for this fuel"&amp;IF(A60="Oregon"," (Oregon uses its own weight-mile tax)",""),"")))</f>
        <v/>
      </c>
    </row>
    <row r="61">
      <c r="A61" s="14" t="n"/>
      <c r="B61" s="15">
        <f>IF(A61="","",IFERROR(VLOOKUP(A61,Rates!$A$5:$B$62,2,FALSE),"?"))</f>
        <v/>
      </c>
      <c r="C61" s="16" t="n"/>
      <c r="D61" s="16" t="n"/>
      <c r="E61" s="17" t="n"/>
      <c r="F61" s="18">
        <f>IF(OR(A61="",$B$10=0),"",ROUND(IF(D61="",N(C61),N(D61))/$B$10,2))</f>
        <v/>
      </c>
      <c r="G61" s="18">
        <f>IF(F61="","",ROUND(F61-N(E61),2))</f>
        <v/>
      </c>
      <c r="H61" s="19">
        <f>IF(A61="","",IFERROR(N(INDEX(Rates!$D$5:$R$62,MATCH(A61,Rates!$A$5:$A$62,0),$E$5)),0))</f>
        <v/>
      </c>
      <c r="I61" s="20">
        <f>IF(G61="","",ROUND(G61*H61,2))</f>
        <v/>
      </c>
      <c r="J61" s="19">
        <f>IF(A61="","",IFERROR(N(INDEX(Rates!$S$5:$AG$62,MATCH(A61,Rates!$A$5:$A$62,0),$E$5)),0))</f>
        <v/>
      </c>
      <c r="K61" s="20">
        <f>IF(F61="","",ROUND(F61*J61,2))</f>
        <v/>
      </c>
      <c r="L61" s="20">
        <f>IF(F61="","",ROUND(I61+K61,2))</f>
        <v/>
      </c>
      <c r="M61" s="15">
        <f>IF(A61="","",IF(ISNA(MATCH(A61,Rates!$A$5:$A$62,0)),"Pick a jurisdiction from the list",IF(INDEX(Rates!$D$5:$R$62,MATCH(A61,Rates!$A$5:$A$62,0),$E$5)="","No IFTA rate for this fuel"&amp;IF(A61="Oregon"," (Oregon uses its own weight-mile tax)",""),"")))</f>
        <v/>
      </c>
    </row>
    <row r="62">
      <c r="A62" s="14" t="n"/>
      <c r="B62" s="15">
        <f>IF(A62="","",IFERROR(VLOOKUP(A62,Rates!$A$5:$B$62,2,FALSE),"?"))</f>
        <v/>
      </c>
      <c r="C62" s="16" t="n"/>
      <c r="D62" s="16" t="n"/>
      <c r="E62" s="17" t="n"/>
      <c r="F62" s="18">
        <f>IF(OR(A62="",$B$10=0),"",ROUND(IF(D62="",N(C62),N(D62))/$B$10,2))</f>
        <v/>
      </c>
      <c r="G62" s="18">
        <f>IF(F62="","",ROUND(F62-N(E62),2))</f>
        <v/>
      </c>
      <c r="H62" s="19">
        <f>IF(A62="","",IFERROR(N(INDEX(Rates!$D$5:$R$62,MATCH(A62,Rates!$A$5:$A$62,0),$E$5)),0))</f>
        <v/>
      </c>
      <c r="I62" s="20">
        <f>IF(G62="","",ROUND(G62*H62,2))</f>
        <v/>
      </c>
      <c r="J62" s="19">
        <f>IF(A62="","",IFERROR(N(INDEX(Rates!$S$5:$AG$62,MATCH(A62,Rates!$A$5:$A$62,0),$E$5)),0))</f>
        <v/>
      </c>
      <c r="K62" s="20">
        <f>IF(F62="","",ROUND(F62*J62,2))</f>
        <v/>
      </c>
      <c r="L62" s="20">
        <f>IF(F62="","",ROUND(I62+K62,2))</f>
        <v/>
      </c>
      <c r="M62" s="15">
        <f>IF(A62="","",IF(ISNA(MATCH(A62,Rates!$A$5:$A$62,0)),"Pick a jurisdiction from the list",IF(INDEX(Rates!$D$5:$R$62,MATCH(A62,Rates!$A$5:$A$62,0),$E$5)="","No IFTA rate for this fuel"&amp;IF(A62="Oregon"," (Oregon uses its own weight-mile tax)",""),"")))</f>
        <v/>
      </c>
    </row>
    <row r="63">
      <c r="A63" s="14" t="n"/>
      <c r="B63" s="15">
        <f>IF(A63="","",IFERROR(VLOOKUP(A63,Rates!$A$5:$B$62,2,FALSE),"?"))</f>
        <v/>
      </c>
      <c r="C63" s="16" t="n"/>
      <c r="D63" s="16" t="n"/>
      <c r="E63" s="17" t="n"/>
      <c r="F63" s="18">
        <f>IF(OR(A63="",$B$10=0),"",ROUND(IF(D63="",N(C63),N(D63))/$B$10,2))</f>
        <v/>
      </c>
      <c r="G63" s="18">
        <f>IF(F63="","",ROUND(F63-N(E63),2))</f>
        <v/>
      </c>
      <c r="H63" s="19">
        <f>IF(A63="","",IFERROR(N(INDEX(Rates!$D$5:$R$62,MATCH(A63,Rates!$A$5:$A$62,0),$E$5)),0))</f>
        <v/>
      </c>
      <c r="I63" s="20">
        <f>IF(G63="","",ROUND(G63*H63,2))</f>
        <v/>
      </c>
      <c r="J63" s="19">
        <f>IF(A63="","",IFERROR(N(INDEX(Rates!$S$5:$AG$62,MATCH(A63,Rates!$A$5:$A$62,0),$E$5)),0))</f>
        <v/>
      </c>
      <c r="K63" s="20">
        <f>IF(F63="","",ROUND(F63*J63,2))</f>
        <v/>
      </c>
      <c r="L63" s="20">
        <f>IF(F63="","",ROUND(I63+K63,2))</f>
        <v/>
      </c>
      <c r="M63" s="15">
        <f>IF(A63="","",IF(ISNA(MATCH(A63,Rates!$A$5:$A$62,0)),"Pick a jurisdiction from the list",IF(INDEX(Rates!$D$5:$R$62,MATCH(A63,Rates!$A$5:$A$62,0),$E$5)="","No IFTA rate for this fuel"&amp;IF(A63="Oregon"," (Oregon uses its own weight-mile tax)",""),"")))</f>
        <v/>
      </c>
    </row>
    <row r="64">
      <c r="A64" s="14" t="n"/>
      <c r="B64" s="15">
        <f>IF(A64="","",IFERROR(VLOOKUP(A64,Rates!$A$5:$B$62,2,FALSE),"?"))</f>
        <v/>
      </c>
      <c r="C64" s="16" t="n"/>
      <c r="D64" s="16" t="n"/>
      <c r="E64" s="17" t="n"/>
      <c r="F64" s="18">
        <f>IF(OR(A64="",$B$10=0),"",ROUND(IF(D64="",N(C64),N(D64))/$B$10,2))</f>
        <v/>
      </c>
      <c r="G64" s="18">
        <f>IF(F64="","",ROUND(F64-N(E64),2))</f>
        <v/>
      </c>
      <c r="H64" s="19">
        <f>IF(A64="","",IFERROR(N(INDEX(Rates!$D$5:$R$62,MATCH(A64,Rates!$A$5:$A$62,0),$E$5)),0))</f>
        <v/>
      </c>
      <c r="I64" s="20">
        <f>IF(G64="","",ROUND(G64*H64,2))</f>
        <v/>
      </c>
      <c r="J64" s="19">
        <f>IF(A64="","",IFERROR(N(INDEX(Rates!$S$5:$AG$62,MATCH(A64,Rates!$A$5:$A$62,0),$E$5)),0))</f>
        <v/>
      </c>
      <c r="K64" s="20">
        <f>IF(F64="","",ROUND(F64*J64,2))</f>
        <v/>
      </c>
      <c r="L64" s="20">
        <f>IF(F64="","",ROUND(I64+K64,2))</f>
        <v/>
      </c>
      <c r="M64" s="15">
        <f>IF(A64="","",IF(ISNA(MATCH(A64,Rates!$A$5:$A$62,0)),"Pick a jurisdiction from the list",IF(INDEX(Rates!$D$5:$R$62,MATCH(A64,Rates!$A$5:$A$62,0),$E$5)="","No IFTA rate for this fuel"&amp;IF(A64="Oregon"," (Oregon uses its own weight-mile tax)",""),"")))</f>
        <v/>
      </c>
    </row>
    <row r="65">
      <c r="A65" s="14" t="n"/>
      <c r="B65" s="15">
        <f>IF(A65="","",IFERROR(VLOOKUP(A65,Rates!$A$5:$B$62,2,FALSE),"?"))</f>
        <v/>
      </c>
      <c r="C65" s="16" t="n"/>
      <c r="D65" s="16" t="n"/>
      <c r="E65" s="17" t="n"/>
      <c r="F65" s="18">
        <f>IF(OR(A65="",$B$10=0),"",ROUND(IF(D65="",N(C65),N(D65))/$B$10,2))</f>
        <v/>
      </c>
      <c r="G65" s="18">
        <f>IF(F65="","",ROUND(F65-N(E65),2))</f>
        <v/>
      </c>
      <c r="H65" s="19">
        <f>IF(A65="","",IFERROR(N(INDEX(Rates!$D$5:$R$62,MATCH(A65,Rates!$A$5:$A$62,0),$E$5)),0))</f>
        <v/>
      </c>
      <c r="I65" s="20">
        <f>IF(G65="","",ROUND(G65*H65,2))</f>
        <v/>
      </c>
      <c r="J65" s="19">
        <f>IF(A65="","",IFERROR(N(INDEX(Rates!$S$5:$AG$62,MATCH(A65,Rates!$A$5:$A$62,0),$E$5)),0))</f>
        <v/>
      </c>
      <c r="K65" s="20">
        <f>IF(F65="","",ROUND(F65*J65,2))</f>
        <v/>
      </c>
      <c r="L65" s="20">
        <f>IF(F65="","",ROUND(I65+K65,2))</f>
        <v/>
      </c>
      <c r="M65" s="15">
        <f>IF(A65="","",IF(ISNA(MATCH(A65,Rates!$A$5:$A$62,0)),"Pick a jurisdiction from the list",IF(INDEX(Rates!$D$5:$R$62,MATCH(A65,Rates!$A$5:$A$62,0),$E$5)="","No IFTA rate for this fuel"&amp;IF(A65="Oregon"," (Oregon uses its own weight-mile tax)",""),"")))</f>
        <v/>
      </c>
    </row>
    <row r="66">
      <c r="A66" s="14" t="n"/>
      <c r="B66" s="15">
        <f>IF(A66="","",IFERROR(VLOOKUP(A66,Rates!$A$5:$B$62,2,FALSE),"?"))</f>
        <v/>
      </c>
      <c r="C66" s="16" t="n"/>
      <c r="D66" s="16" t="n"/>
      <c r="E66" s="17" t="n"/>
      <c r="F66" s="18">
        <f>IF(OR(A66="",$B$10=0),"",ROUND(IF(D66="",N(C66),N(D66))/$B$10,2))</f>
        <v/>
      </c>
      <c r="G66" s="18">
        <f>IF(F66="","",ROUND(F66-N(E66),2))</f>
        <v/>
      </c>
      <c r="H66" s="19">
        <f>IF(A66="","",IFERROR(N(INDEX(Rates!$D$5:$R$62,MATCH(A66,Rates!$A$5:$A$62,0),$E$5)),0))</f>
        <v/>
      </c>
      <c r="I66" s="20">
        <f>IF(G66="","",ROUND(G66*H66,2))</f>
        <v/>
      </c>
      <c r="J66" s="19">
        <f>IF(A66="","",IFERROR(N(INDEX(Rates!$S$5:$AG$62,MATCH(A66,Rates!$A$5:$A$62,0),$E$5)),0))</f>
        <v/>
      </c>
      <c r="K66" s="20">
        <f>IF(F66="","",ROUND(F66*J66,2))</f>
        <v/>
      </c>
      <c r="L66" s="20">
        <f>IF(F66="","",ROUND(I66+K66,2))</f>
        <v/>
      </c>
      <c r="M66" s="15">
        <f>IF(A66="","",IF(ISNA(MATCH(A66,Rates!$A$5:$A$62,0)),"Pick a jurisdiction from the list",IF(INDEX(Rates!$D$5:$R$62,MATCH(A66,Rates!$A$5:$A$62,0),$E$5)="","No IFTA rate for this fuel"&amp;IF(A66="Oregon"," (Oregon uses its own weight-mile tax)",""),"")))</f>
        <v/>
      </c>
    </row>
    <row r="67">
      <c r="A67" s="14" t="n"/>
      <c r="B67" s="15">
        <f>IF(A67="","",IFERROR(VLOOKUP(A67,Rates!$A$5:$B$62,2,FALSE),"?"))</f>
        <v/>
      </c>
      <c r="C67" s="16" t="n"/>
      <c r="D67" s="16" t="n"/>
      <c r="E67" s="17" t="n"/>
      <c r="F67" s="18">
        <f>IF(OR(A67="",$B$10=0),"",ROUND(IF(D67="",N(C67),N(D67))/$B$10,2))</f>
        <v/>
      </c>
      <c r="G67" s="18">
        <f>IF(F67="","",ROUND(F67-N(E67),2))</f>
        <v/>
      </c>
      <c r="H67" s="19">
        <f>IF(A67="","",IFERROR(N(INDEX(Rates!$D$5:$R$62,MATCH(A67,Rates!$A$5:$A$62,0),$E$5)),0))</f>
        <v/>
      </c>
      <c r="I67" s="20">
        <f>IF(G67="","",ROUND(G67*H67,2))</f>
        <v/>
      </c>
      <c r="J67" s="19">
        <f>IF(A67="","",IFERROR(N(INDEX(Rates!$S$5:$AG$62,MATCH(A67,Rates!$A$5:$A$62,0),$E$5)),0))</f>
        <v/>
      </c>
      <c r="K67" s="20">
        <f>IF(F67="","",ROUND(F67*J67,2))</f>
        <v/>
      </c>
      <c r="L67" s="20">
        <f>IF(F67="","",ROUND(I67+K67,2))</f>
        <v/>
      </c>
      <c r="M67" s="15">
        <f>IF(A67="","",IF(ISNA(MATCH(A67,Rates!$A$5:$A$62,0)),"Pick a jurisdiction from the list",IF(INDEX(Rates!$D$5:$R$62,MATCH(A67,Rates!$A$5:$A$62,0),$E$5)="","No IFTA rate for this fuel"&amp;IF(A67="Oregon"," (Oregon uses its own weight-mile tax)",""),"")))</f>
        <v/>
      </c>
    </row>
    <row r="68">
      <c r="A68" s="14" t="n"/>
      <c r="B68" s="15">
        <f>IF(A68="","",IFERROR(VLOOKUP(A68,Rates!$A$5:$B$62,2,FALSE),"?"))</f>
        <v/>
      </c>
      <c r="C68" s="16" t="n"/>
      <c r="D68" s="16" t="n"/>
      <c r="E68" s="17" t="n"/>
      <c r="F68" s="18">
        <f>IF(OR(A68="",$B$10=0),"",ROUND(IF(D68="",N(C68),N(D68))/$B$10,2))</f>
        <v/>
      </c>
      <c r="G68" s="18">
        <f>IF(F68="","",ROUND(F68-N(E68),2))</f>
        <v/>
      </c>
      <c r="H68" s="19">
        <f>IF(A68="","",IFERROR(N(INDEX(Rates!$D$5:$R$62,MATCH(A68,Rates!$A$5:$A$62,0),$E$5)),0))</f>
        <v/>
      </c>
      <c r="I68" s="20">
        <f>IF(G68="","",ROUND(G68*H68,2))</f>
        <v/>
      </c>
      <c r="J68" s="19">
        <f>IF(A68="","",IFERROR(N(INDEX(Rates!$S$5:$AG$62,MATCH(A68,Rates!$A$5:$A$62,0),$E$5)),0))</f>
        <v/>
      </c>
      <c r="K68" s="20">
        <f>IF(F68="","",ROUND(F68*J68,2))</f>
        <v/>
      </c>
      <c r="L68" s="20">
        <f>IF(F68="","",ROUND(I68+K68,2))</f>
        <v/>
      </c>
      <c r="M68" s="15">
        <f>IF(A68="","",IF(ISNA(MATCH(A68,Rates!$A$5:$A$62,0)),"Pick a jurisdiction from the list",IF(INDEX(Rates!$D$5:$R$62,MATCH(A68,Rates!$A$5:$A$62,0),$E$5)="","No IFTA rate for this fuel"&amp;IF(A68="Oregon"," (Oregon uses its own weight-mile tax)",""),"")))</f>
        <v/>
      </c>
    </row>
    <row r="69">
      <c r="A69" s="14" t="n"/>
      <c r="B69" s="15">
        <f>IF(A69="","",IFERROR(VLOOKUP(A69,Rates!$A$5:$B$62,2,FALSE),"?"))</f>
        <v/>
      </c>
      <c r="C69" s="16" t="n"/>
      <c r="D69" s="16" t="n"/>
      <c r="E69" s="17" t="n"/>
      <c r="F69" s="18">
        <f>IF(OR(A69="",$B$10=0),"",ROUND(IF(D69="",N(C69),N(D69))/$B$10,2))</f>
        <v/>
      </c>
      <c r="G69" s="18">
        <f>IF(F69="","",ROUND(F69-N(E69),2))</f>
        <v/>
      </c>
      <c r="H69" s="19">
        <f>IF(A69="","",IFERROR(N(INDEX(Rates!$D$5:$R$62,MATCH(A69,Rates!$A$5:$A$62,0),$E$5)),0))</f>
        <v/>
      </c>
      <c r="I69" s="20">
        <f>IF(G69="","",ROUND(G69*H69,2))</f>
        <v/>
      </c>
      <c r="J69" s="19">
        <f>IF(A69="","",IFERROR(N(INDEX(Rates!$S$5:$AG$62,MATCH(A69,Rates!$A$5:$A$62,0),$E$5)),0))</f>
        <v/>
      </c>
      <c r="K69" s="20">
        <f>IF(F69="","",ROUND(F69*J69,2))</f>
        <v/>
      </c>
      <c r="L69" s="20">
        <f>IF(F69="","",ROUND(I69+K69,2))</f>
        <v/>
      </c>
      <c r="M69" s="15">
        <f>IF(A69="","",IF(ISNA(MATCH(A69,Rates!$A$5:$A$62,0)),"Pick a jurisdiction from the list",IF(INDEX(Rates!$D$5:$R$62,MATCH(A69,Rates!$A$5:$A$62,0),$E$5)="","No IFTA rate for this fuel"&amp;IF(A69="Oregon"," (Oregon uses its own weight-mile tax)",""),"")))</f>
        <v/>
      </c>
    </row>
    <row r="70">
      <c r="A70" s="14" t="n"/>
      <c r="B70" s="15">
        <f>IF(A70="","",IFERROR(VLOOKUP(A70,Rates!$A$5:$B$62,2,FALSE),"?"))</f>
        <v/>
      </c>
      <c r="C70" s="16" t="n"/>
      <c r="D70" s="16" t="n"/>
      <c r="E70" s="17" t="n"/>
      <c r="F70" s="18">
        <f>IF(OR(A70="",$B$10=0),"",ROUND(IF(D70="",N(C70),N(D70))/$B$10,2))</f>
        <v/>
      </c>
      <c r="G70" s="18">
        <f>IF(F70="","",ROUND(F70-N(E70),2))</f>
        <v/>
      </c>
      <c r="H70" s="19">
        <f>IF(A70="","",IFERROR(N(INDEX(Rates!$D$5:$R$62,MATCH(A70,Rates!$A$5:$A$62,0),$E$5)),0))</f>
        <v/>
      </c>
      <c r="I70" s="20">
        <f>IF(G70="","",ROUND(G70*H70,2))</f>
        <v/>
      </c>
      <c r="J70" s="19">
        <f>IF(A70="","",IFERROR(N(INDEX(Rates!$S$5:$AG$62,MATCH(A70,Rates!$A$5:$A$62,0),$E$5)),0))</f>
        <v/>
      </c>
      <c r="K70" s="20">
        <f>IF(F70="","",ROUND(F70*J70,2))</f>
        <v/>
      </c>
      <c r="L70" s="20">
        <f>IF(F70="","",ROUND(I70+K70,2))</f>
        <v/>
      </c>
      <c r="M70" s="15">
        <f>IF(A70="","",IF(ISNA(MATCH(A70,Rates!$A$5:$A$62,0)),"Pick a jurisdiction from the list",IF(INDEX(Rates!$D$5:$R$62,MATCH(A70,Rates!$A$5:$A$62,0),$E$5)="","No IFTA rate for this fuel"&amp;IF(A70="Oregon"," (Oregon uses its own weight-mile tax)",""),"")))</f>
        <v/>
      </c>
    </row>
    <row r="71">
      <c r="A71" s="14" t="n"/>
      <c r="B71" s="15">
        <f>IF(A71="","",IFERROR(VLOOKUP(A71,Rates!$A$5:$B$62,2,FALSE),"?"))</f>
        <v/>
      </c>
      <c r="C71" s="16" t="n"/>
      <c r="D71" s="16" t="n"/>
      <c r="E71" s="17" t="n"/>
      <c r="F71" s="18">
        <f>IF(OR(A71="",$B$10=0),"",ROUND(IF(D71="",N(C71),N(D71))/$B$10,2))</f>
        <v/>
      </c>
      <c r="G71" s="18">
        <f>IF(F71="","",ROUND(F71-N(E71),2))</f>
        <v/>
      </c>
      <c r="H71" s="19">
        <f>IF(A71="","",IFERROR(N(INDEX(Rates!$D$5:$R$62,MATCH(A71,Rates!$A$5:$A$62,0),$E$5)),0))</f>
        <v/>
      </c>
      <c r="I71" s="20">
        <f>IF(G71="","",ROUND(G71*H71,2))</f>
        <v/>
      </c>
      <c r="J71" s="19">
        <f>IF(A71="","",IFERROR(N(INDEX(Rates!$S$5:$AG$62,MATCH(A71,Rates!$A$5:$A$62,0),$E$5)),0))</f>
        <v/>
      </c>
      <c r="K71" s="20">
        <f>IF(F71="","",ROUND(F71*J71,2))</f>
        <v/>
      </c>
      <c r="L71" s="20">
        <f>IF(F71="","",ROUND(I71+K71,2))</f>
        <v/>
      </c>
      <c r="M71" s="15">
        <f>IF(A71="","",IF(ISNA(MATCH(A71,Rates!$A$5:$A$62,0)),"Pick a jurisdiction from the list",IF(INDEX(Rates!$D$5:$R$62,MATCH(A71,Rates!$A$5:$A$62,0),$E$5)="","No IFTA rate for this fuel"&amp;IF(A71="Oregon"," (Oregon uses its own weight-mile tax)",""),"")))</f>
        <v/>
      </c>
    </row>
    <row r="72">
      <c r="A72" s="14" t="n"/>
      <c r="B72" s="15">
        <f>IF(A72="","",IFERROR(VLOOKUP(A72,Rates!$A$5:$B$62,2,FALSE),"?"))</f>
        <v/>
      </c>
      <c r="C72" s="16" t="n"/>
      <c r="D72" s="16" t="n"/>
      <c r="E72" s="17" t="n"/>
      <c r="F72" s="18">
        <f>IF(OR(A72="",$B$10=0),"",ROUND(IF(D72="",N(C72),N(D72))/$B$10,2))</f>
        <v/>
      </c>
      <c r="G72" s="18">
        <f>IF(F72="","",ROUND(F72-N(E72),2))</f>
        <v/>
      </c>
      <c r="H72" s="19">
        <f>IF(A72="","",IFERROR(N(INDEX(Rates!$D$5:$R$62,MATCH(A72,Rates!$A$5:$A$62,0),$E$5)),0))</f>
        <v/>
      </c>
      <c r="I72" s="20">
        <f>IF(G72="","",ROUND(G72*H72,2))</f>
        <v/>
      </c>
      <c r="J72" s="19">
        <f>IF(A72="","",IFERROR(N(INDEX(Rates!$S$5:$AG$62,MATCH(A72,Rates!$A$5:$A$62,0),$E$5)),0))</f>
        <v/>
      </c>
      <c r="K72" s="20">
        <f>IF(F72="","",ROUND(F72*J72,2))</f>
        <v/>
      </c>
      <c r="L72" s="20">
        <f>IF(F72="","",ROUND(I72+K72,2))</f>
        <v/>
      </c>
      <c r="M72" s="15">
        <f>IF(A72="","",IF(ISNA(MATCH(A72,Rates!$A$5:$A$62,0)),"Pick a jurisdiction from the list",IF(INDEX(Rates!$D$5:$R$62,MATCH(A72,Rates!$A$5:$A$62,0),$E$5)="","No IFTA rate for this fuel"&amp;IF(A72="Oregon"," (Oregon uses its own weight-mile tax)",""),"")))</f>
        <v/>
      </c>
    </row>
    <row r="73">
      <c r="A73" s="14" t="n"/>
      <c r="B73" s="15">
        <f>IF(A73="","",IFERROR(VLOOKUP(A73,Rates!$A$5:$B$62,2,FALSE),"?"))</f>
        <v/>
      </c>
      <c r="C73" s="16" t="n"/>
      <c r="D73" s="16" t="n"/>
      <c r="E73" s="17" t="n"/>
      <c r="F73" s="18">
        <f>IF(OR(A73="",$B$10=0),"",ROUND(IF(D73="",N(C73),N(D73))/$B$10,2))</f>
        <v/>
      </c>
      <c r="G73" s="18">
        <f>IF(F73="","",ROUND(F73-N(E73),2))</f>
        <v/>
      </c>
      <c r="H73" s="19">
        <f>IF(A73="","",IFERROR(N(INDEX(Rates!$D$5:$R$62,MATCH(A73,Rates!$A$5:$A$62,0),$E$5)),0))</f>
        <v/>
      </c>
      <c r="I73" s="20">
        <f>IF(G73="","",ROUND(G73*H73,2))</f>
        <v/>
      </c>
      <c r="J73" s="19">
        <f>IF(A73="","",IFERROR(N(INDEX(Rates!$S$5:$AG$62,MATCH(A73,Rates!$A$5:$A$62,0),$E$5)),0))</f>
        <v/>
      </c>
      <c r="K73" s="20">
        <f>IF(F73="","",ROUND(F73*J73,2))</f>
        <v/>
      </c>
      <c r="L73" s="20">
        <f>IF(F73="","",ROUND(I73+K73,2))</f>
        <v/>
      </c>
      <c r="M73" s="15">
        <f>IF(A73="","",IF(ISNA(MATCH(A73,Rates!$A$5:$A$62,0)),"Pick a jurisdiction from the list",IF(INDEX(Rates!$D$5:$R$62,MATCH(A73,Rates!$A$5:$A$62,0),$E$5)="","No IFTA rate for this fuel"&amp;IF(A73="Oregon"," (Oregon uses its own weight-mile tax)",""),"")))</f>
        <v/>
      </c>
    </row>
    <row r="74">
      <c r="A74" s="2" t="inlineStr">
        <is>
          <t>TOTALS</t>
        </is>
      </c>
      <c r="C74" s="21">
        <f>SUM(C14:C73)</f>
        <v/>
      </c>
      <c r="D74" s="21">
        <f>SUM(D14:D73)</f>
        <v/>
      </c>
      <c r="E74" s="22">
        <f>SUM(E14:E73)</f>
        <v/>
      </c>
      <c r="F74" s="22">
        <f>SUM(F14:F73)</f>
        <v/>
      </c>
      <c r="G74" s="22">
        <f>SUM(G14:G73)</f>
        <v/>
      </c>
      <c r="I74" s="23">
        <f>SUM(I14:I73)</f>
        <v/>
      </c>
      <c r="K74" s="23">
        <f>SUM(K14:K73)</f>
        <v/>
      </c>
      <c r="L74" s="23">
        <f>SUM(L14:L73)</f>
        <v/>
      </c>
    </row>
  </sheetData>
  <dataValidations count="2">
    <dataValidation sqref="A14:A73" showDropDown="0" showInputMessage="0" showErrorMessage="1" allowBlank="1" errorTitle="Jurisdiction" error="Pick a jurisdiction from the list (Rates tab)." type="list">
      <formula1>Rates!$A$5:$A$62</formula1>
    </dataValidation>
    <dataValidation sqref="B6" showDropDown="0" showInputMessage="0" showErrorMessage="0" allowBlank="0" type="list">
      <formula1>Rates!$D$4:$R$4</formula1>
    </dataValidation>
  </dataValidations>
  <hyperlinks>
    <hyperlink xmlns:r="http://schemas.openxmlformats.org/officeDocument/2006/relationships" ref="A3" r:id="rId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58" customWidth="1" min="1" max="1"/>
    <col width="16" customWidth="1" min="2" max="2"/>
  </cols>
  <sheetData>
    <row r="1">
      <c r="A1" s="1" t="inlineStr">
        <is>
          <t>Owner-Operator Cost Per Mile</t>
        </is>
      </c>
    </row>
    <row r="2">
      <c r="A2" s="6" t="inlineStr">
        <is>
          <t>Free from FuelTaxMath (https://fueltaxmath.com). Estimate only, not tax advice. Confirm with your base jurisdiction before filing.</t>
        </is>
      </c>
    </row>
    <row r="3">
      <c r="A3" s="7" t="inlineStr">
        <is>
          <t>Online version: https://fueltaxmath.com/cost-per-mile-calculator</t>
        </is>
      </c>
    </row>
    <row r="5">
      <c r="A5" s="2" t="inlineStr">
        <is>
          <t>INPUTS (yellow = edit these)</t>
        </is>
      </c>
    </row>
    <row r="6">
      <c r="A6" t="inlineStr">
        <is>
          <t>Miles driven per month (loaded + empty)</t>
        </is>
      </c>
      <c r="B6" s="24" t="n">
        <v>10000</v>
      </c>
      <c r="D6" s="6" t="inlineStr">
        <is>
          <t>Sample numbers are pre-filled so you can see how it works. Replace them with your own.</t>
        </is>
      </c>
    </row>
    <row r="7">
      <c r="A7" t="inlineStr">
        <is>
          <t>Truck payment ($/month)</t>
        </is>
      </c>
      <c r="B7" s="25" t="n">
        <v>2000</v>
      </c>
    </row>
    <row r="8">
      <c r="A8" t="inlineStr">
        <is>
          <t>Trailer payment ($/month)</t>
        </is>
      </c>
      <c r="B8" s="25" t="n">
        <v>500</v>
      </c>
    </row>
    <row r="9">
      <c r="A9" t="inlineStr">
        <is>
          <t>Insurance ($/month)</t>
        </is>
      </c>
      <c r="B9" s="25" t="n">
        <v>1200</v>
      </c>
    </row>
    <row r="10">
      <c r="A10" t="inlineStr">
        <is>
          <t>Permits, plates, IRP, UCR, 2290 (monthly share)</t>
        </is>
      </c>
      <c r="B10" s="25" t="n">
        <v>150</v>
      </c>
    </row>
    <row r="11">
      <c r="A11" t="inlineStr">
        <is>
          <t>ELD, load board, software ($/month)</t>
        </is>
      </c>
      <c r="B11" s="25" t="n">
        <v>50</v>
      </c>
    </row>
    <row r="12">
      <c r="A12" t="inlineStr">
        <is>
          <t>Other fixed costs ($/month)</t>
        </is>
      </c>
      <c r="B12" s="25" t="n">
        <v>100</v>
      </c>
    </row>
    <row r="13">
      <c r="A13" t="inlineStr">
        <is>
          <t>Tolls ($/month)</t>
        </is>
      </c>
      <c r="B13" s="25" t="n">
        <v>0</v>
      </c>
    </row>
    <row r="14">
      <c r="A14" t="inlineStr">
        <is>
          <t>Fuel price ($/gallon)</t>
        </is>
      </c>
      <c r="B14" s="26" t="n">
        <v>3.9</v>
      </c>
    </row>
    <row r="15">
      <c r="A15" t="inlineStr">
        <is>
          <t>Truck MPG</t>
        </is>
      </c>
      <c r="B15" s="27" t="n">
        <v>6.5</v>
      </c>
    </row>
    <row r="16">
      <c r="A16" t="inlineStr">
        <is>
          <t>Maintenance &amp; repairs ($/mile)</t>
        </is>
      </c>
      <c r="B16" s="26" t="n">
        <v>0.15</v>
      </c>
    </row>
    <row r="17">
      <c r="A17" t="inlineStr">
        <is>
          <t>Tires ($/mile)</t>
        </is>
      </c>
      <c r="B17" s="26" t="n">
        <v>0.04</v>
      </c>
    </row>
    <row r="18">
      <c r="A18" t="inlineStr">
        <is>
          <t>Driver pay / your pay ($/mile)</t>
        </is>
      </c>
      <c r="B18" s="26" t="n">
        <v>0.6</v>
      </c>
    </row>
    <row r="19">
      <c r="A19" t="inlineStr">
        <is>
          <t>Factoring fee (% of gross)</t>
        </is>
      </c>
      <c r="B19" s="28" t="n">
        <v>3</v>
      </c>
    </row>
    <row r="20">
      <c r="A20" t="inlineStr">
        <is>
          <t>Dispatch fee (% of gross)</t>
        </is>
      </c>
      <c r="B20" s="28" t="n">
        <v>0</v>
      </c>
    </row>
    <row r="21">
      <c r="A21" t="inlineStr">
        <is>
          <t>Deadhead (% of miles unpaid)</t>
        </is>
      </c>
      <c r="B21" s="28" t="n">
        <v>10</v>
      </c>
    </row>
    <row r="22">
      <c r="A22" t="inlineStr">
        <is>
          <t>Target profit ($/mile, optional)</t>
        </is>
      </c>
      <c r="B22" s="26" t="n">
        <v>0.25</v>
      </c>
    </row>
    <row r="24">
      <c r="A24" s="2" t="inlineStr">
        <is>
          <t>RESULTS</t>
        </is>
      </c>
    </row>
    <row r="25">
      <c r="A25" t="inlineStr">
        <is>
          <t>Fixed costs per month</t>
        </is>
      </c>
      <c r="B25" s="29">
        <f>SUM(B7:B13)</f>
        <v/>
      </c>
    </row>
    <row r="26">
      <c r="A26" t="inlineStr">
        <is>
          <t>Fixed cost per mile</t>
        </is>
      </c>
      <c r="B26" s="30">
        <f>IF(N(B6)&gt;0,B25/B6,0)</f>
        <v/>
      </c>
    </row>
    <row r="27">
      <c r="A27" t="inlineStr">
        <is>
          <t>Fuel cost per mile</t>
        </is>
      </c>
      <c r="B27" s="30">
        <f>IF(N(B15)&gt;0,B14/B15,0)</f>
        <v/>
      </c>
    </row>
    <row r="28">
      <c r="A28" t="inlineStr">
        <is>
          <t>Variable cost per mile (fuel + maintenance + tires + pay)</t>
        </is>
      </c>
      <c r="B28" s="30">
        <f>B27+B16+B17+B18</f>
        <v/>
      </c>
    </row>
    <row r="29">
      <c r="A29" s="2" t="inlineStr">
        <is>
          <t>ALL-IN COST PER MILE</t>
        </is>
      </c>
      <c r="B29" s="31">
        <f>B26+B28</f>
        <v/>
      </c>
    </row>
    <row r="30">
      <c r="A30" t="inlineStr">
        <is>
          <t>Monthly operating cost</t>
        </is>
      </c>
      <c r="B30" s="29">
        <f>B29*B6</f>
        <v/>
      </c>
    </row>
    <row r="31">
      <c r="A31" t="inlineStr">
        <is>
          <t>Break-even rate per LOADED mile (covers deadhead + fees)</t>
        </is>
      </c>
      <c r="B31" s="30">
        <f>IFERROR(B29/(1-B21/100)/(1-(B19+B20)/100),0)</f>
        <v/>
      </c>
    </row>
    <row r="32">
      <c r="A32" t="inlineStr">
        <is>
          <t>Target rate per loaded mile (break-even + target profit)</t>
        </is>
      </c>
      <c r="B32" s="30">
        <f>IFERROR((B29+B22)/(1-B21/100)/(1-(B19+B20)/100),0)</f>
        <v/>
      </c>
    </row>
    <row r="34">
      <c r="A34" s="2" t="inlineStr">
        <is>
          <t>QUICK LOAD CHECK</t>
        </is>
      </c>
    </row>
    <row r="35">
      <c r="A35" t="inlineStr">
        <is>
          <t>Linehaul paid for the load ($, incl. fuel surcharge)</t>
        </is>
      </c>
      <c r="B35" s="25" t="n">
        <v>2400</v>
      </c>
    </row>
    <row r="36">
      <c r="A36" t="inlineStr">
        <is>
          <t>Loaded miles</t>
        </is>
      </c>
      <c r="B36" s="24" t="n">
        <v>900</v>
      </c>
    </row>
    <row r="37">
      <c r="A37" t="inlineStr">
        <is>
          <t>Deadhead miles to pick up</t>
        </is>
      </c>
      <c r="B37" s="24" t="n">
        <v>80</v>
      </c>
    </row>
    <row r="38">
      <c r="A38" t="inlineStr">
        <is>
          <t>Extra costs for this load (lumper, scale, tolls)</t>
        </is>
      </c>
      <c r="B38" s="25" t="n">
        <v>0</v>
      </c>
    </row>
    <row r="39">
      <c r="A39" t="inlineStr">
        <is>
          <t>Rate per loaded mile</t>
        </is>
      </c>
      <c r="B39" s="30">
        <f>IF(N(B36)&gt;0,B35/B36,0)</f>
        <v/>
      </c>
    </row>
    <row r="40">
      <c r="A40" t="inlineStr">
        <is>
          <t>Fees (factoring + dispatch)</t>
        </is>
      </c>
      <c r="B40" s="29">
        <f>B35*(B19+B20)/100</f>
        <v/>
      </c>
    </row>
    <row r="41">
      <c r="A41" t="inlineStr">
        <is>
          <t>Cost of the trip (total miles × your cost per mile + extras)</t>
        </is>
      </c>
      <c r="B41" s="29">
        <f>(B36+B37)*B29+B38</f>
        <v/>
      </c>
    </row>
    <row r="42">
      <c r="A42" s="2" t="inlineStr">
        <is>
          <t>PROFIT ON THIS LOAD</t>
        </is>
      </c>
      <c r="B42" s="12">
        <f>B35-B40-B41</f>
        <v/>
      </c>
    </row>
    <row r="43">
      <c r="A43" t="inlineStr">
        <is>
          <t>Verdict</t>
        </is>
      </c>
      <c r="B43" s="32">
        <f>IF(ABS(B42)&lt;0.005*MAX(B35,1),"Break-even",IF(B42&gt;0,"Profitable","Losing money"))</f>
        <v/>
      </c>
    </row>
  </sheetData>
  <hyperlinks>
    <hyperlink xmlns:r="http://schemas.openxmlformats.org/officeDocument/2006/relationships" ref="A3"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G62"/>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 width="11" customWidth="1" min="32" max="32"/>
    <col width="11" customWidth="1" min="33" max="33"/>
  </cols>
  <sheetData>
    <row r="1">
      <c r="A1" s="1" t="inlineStr">
        <is>
          <t>IFTA tax rates, 3Q2026 (USD per U.S. gallon)</t>
        </is>
      </c>
    </row>
    <row r="2">
      <c r="A2" s="6" t="inlineStr">
        <is>
          <t>Source: IFTA, Inc. official tax matrix https://www.iftach.org/taxmatrix/charts/3Q2026.csv (retrieved 2026-10-27). Canadian rates are the U.S.-equivalent row as published.</t>
        </is>
      </c>
    </row>
    <row r="3">
      <c r="A3" s="6" t="inlineStr">
        <is>
          <t>Updated tables every quarter: https://fueltaxmath.com/ifta-rates . Blank = no IFTA rate for that fuel. Surcharges (KY, VA, IN propane) apply to all taxable gallons with no credit for fuel bought there.</t>
        </is>
      </c>
    </row>
    <row r="4">
      <c r="A4" s="33" t="inlineStr">
        <is>
          <t>Jurisdiction</t>
        </is>
      </c>
      <c r="B4" s="33" t="inlineStr">
        <is>
          <t>Code</t>
        </is>
      </c>
      <c r="C4" s="33" t="inlineStr">
        <is>
          <t>Country</t>
        </is>
      </c>
      <c r="D4" s="33" t="inlineStr">
        <is>
          <t>Diesel</t>
        </is>
      </c>
      <c r="E4" s="33" t="inlineStr">
        <is>
          <t>Gasoline</t>
        </is>
      </c>
      <c r="F4" s="33" t="inlineStr">
        <is>
          <t>Gasohol</t>
        </is>
      </c>
      <c r="G4" s="33" t="inlineStr">
        <is>
          <t>Propane</t>
        </is>
      </c>
      <c r="H4" s="33" t="inlineStr">
        <is>
          <t>LNG</t>
        </is>
      </c>
      <c r="I4" s="33" t="inlineStr">
        <is>
          <t>CNG</t>
        </is>
      </c>
      <c r="J4" s="33" t="inlineStr">
        <is>
          <t>Ethanol</t>
        </is>
      </c>
      <c r="K4" s="33" t="inlineStr">
        <is>
          <t>Methanol</t>
        </is>
      </c>
      <c r="L4" s="33" t="inlineStr">
        <is>
          <t>E-85</t>
        </is>
      </c>
      <c r="M4" s="33" t="inlineStr">
        <is>
          <t>M-85</t>
        </is>
      </c>
      <c r="N4" s="33" t="inlineStr">
        <is>
          <t>A55</t>
        </is>
      </c>
      <c r="O4" s="33" t="inlineStr">
        <is>
          <t>Biodiesel</t>
        </is>
      </c>
      <c r="P4" s="33" t="inlineStr">
        <is>
          <t>Electricity</t>
        </is>
      </c>
      <c r="Q4" s="33" t="inlineStr">
        <is>
          <t>Hydrogen</t>
        </is>
      </c>
      <c r="R4" s="33" t="inlineStr">
        <is>
          <t>Hythane</t>
        </is>
      </c>
      <c r="S4" s="33" t="inlineStr">
        <is>
          <t>Surcharge: Diesel</t>
        </is>
      </c>
      <c r="T4" s="33" t="inlineStr">
        <is>
          <t>Surcharge: Gasoline</t>
        </is>
      </c>
      <c r="U4" s="33" t="inlineStr">
        <is>
          <t>Surcharge: Gasohol</t>
        </is>
      </c>
      <c r="V4" s="33" t="inlineStr">
        <is>
          <t>Surcharge: Propane</t>
        </is>
      </c>
      <c r="W4" s="33" t="inlineStr">
        <is>
          <t>Surcharge: LNG</t>
        </is>
      </c>
      <c r="X4" s="33" t="inlineStr">
        <is>
          <t>Surcharge: CNG</t>
        </is>
      </c>
      <c r="Y4" s="33" t="inlineStr">
        <is>
          <t>Surcharge: Ethanol</t>
        </is>
      </c>
      <c r="Z4" s="33" t="inlineStr">
        <is>
          <t>Surcharge: Methanol</t>
        </is>
      </c>
      <c r="AA4" s="33" t="inlineStr">
        <is>
          <t>Surcharge: E-85</t>
        </is>
      </c>
      <c r="AB4" s="33" t="inlineStr">
        <is>
          <t>Surcharge: M-85</t>
        </is>
      </c>
      <c r="AC4" s="33" t="inlineStr">
        <is>
          <t>Surcharge: A55</t>
        </is>
      </c>
      <c r="AD4" s="33" t="inlineStr">
        <is>
          <t>Surcharge: Biodiesel</t>
        </is>
      </c>
      <c r="AE4" s="33" t="inlineStr">
        <is>
          <t>Surcharge: Electricity</t>
        </is>
      </c>
      <c r="AF4" s="33" t="inlineStr">
        <is>
          <t>Surcharge: Hydrogen</t>
        </is>
      </c>
      <c r="AG4" s="33" t="inlineStr">
        <is>
          <t>Surcharge: Hythane</t>
        </is>
      </c>
    </row>
    <row r="5">
      <c r="A5" t="inlineStr">
        <is>
          <t>Alabama</t>
        </is>
      </c>
      <c r="B5" t="inlineStr">
        <is>
          <t>AL</t>
        </is>
      </c>
      <c r="C5" t="inlineStr">
        <is>
          <t>US</t>
        </is>
      </c>
      <c r="D5" s="34" t="n">
        <v>0.31</v>
      </c>
      <c r="E5" s="34" t="n">
        <v>0.3</v>
      </c>
      <c r="F5" s="34" t="n">
        <v>0.3</v>
      </c>
      <c r="G5" s="34" t="n">
        <v>0.31</v>
      </c>
      <c r="H5" s="34" t="n">
        <v>0.13</v>
      </c>
      <c r="I5" s="34" t="n">
        <v>0.13</v>
      </c>
      <c r="J5" s="34" t="n">
        <v>0.3</v>
      </c>
      <c r="K5" s="34" t="n">
        <v>0.3</v>
      </c>
      <c r="L5" s="34" t="n">
        <v>0.3</v>
      </c>
      <c r="M5" s="34" t="n">
        <v>0.3</v>
      </c>
      <c r="N5" s="34" t="n">
        <v>0.3</v>
      </c>
      <c r="O5" s="34" t="n">
        <v>0.31</v>
      </c>
    </row>
    <row r="6">
      <c r="A6" t="inlineStr">
        <is>
          <t>Alberta</t>
        </is>
      </c>
      <c r="B6" t="inlineStr">
        <is>
          <t>AB</t>
        </is>
      </c>
      <c r="C6" t="inlineStr">
        <is>
          <t>CA</t>
        </is>
      </c>
      <c r="D6" s="34" t="n">
        <v>0.3519</v>
      </c>
      <c r="E6" s="34" t="n">
        <v>0.3519</v>
      </c>
      <c r="F6" s="34" t="n">
        <v>0.3519</v>
      </c>
      <c r="G6" s="34" t="n">
        <v>0.2544</v>
      </c>
      <c r="J6" s="34" t="n">
        <v>0.3519</v>
      </c>
      <c r="K6" s="34" t="n">
        <v>0.3519</v>
      </c>
      <c r="L6" s="34" t="n">
        <v>0.3519</v>
      </c>
      <c r="M6" s="34" t="n">
        <v>0.3519</v>
      </c>
      <c r="N6" s="34" t="n">
        <v>0.3519</v>
      </c>
      <c r="O6" s="34" t="n">
        <v>0.3519</v>
      </c>
    </row>
    <row r="7">
      <c r="A7" t="inlineStr">
        <is>
          <t>Arizona</t>
        </is>
      </c>
      <c r="B7" t="inlineStr">
        <is>
          <t>AZ</t>
        </is>
      </c>
      <c r="C7" t="inlineStr">
        <is>
          <t>US</t>
        </is>
      </c>
      <c r="D7" s="34" t="n">
        <v>0.26</v>
      </c>
      <c r="E7" s="34" t="n">
        <v>0.18</v>
      </c>
      <c r="F7" s="34" t="n">
        <v>0.18</v>
      </c>
      <c r="L7" s="34" t="n">
        <v>0.18</v>
      </c>
      <c r="M7" s="34" t="n">
        <v>0.18</v>
      </c>
      <c r="O7" s="34" t="n">
        <v>0.26</v>
      </c>
    </row>
    <row r="8">
      <c r="A8" t="inlineStr">
        <is>
          <t>Arkansas</t>
        </is>
      </c>
      <c r="B8" t="inlineStr">
        <is>
          <t>AR</t>
        </is>
      </c>
      <c r="C8" t="inlineStr">
        <is>
          <t>US</t>
        </is>
      </c>
      <c r="D8" s="34" t="n">
        <v>0.285</v>
      </c>
      <c r="E8" s="34" t="n">
        <v>0.247</v>
      </c>
      <c r="F8" s="34" t="n">
        <v>0.247</v>
      </c>
      <c r="G8" s="34" t="n">
        <v>0.165</v>
      </c>
      <c r="H8" s="34" t="n">
        <v>0.05</v>
      </c>
      <c r="I8" s="34" t="n">
        <v>0.05</v>
      </c>
      <c r="J8" s="34" t="n">
        <v>0.247</v>
      </c>
      <c r="K8" s="34" t="n">
        <v>0.247</v>
      </c>
      <c r="L8" s="34" t="n">
        <v>0.247</v>
      </c>
      <c r="M8" s="34" t="n">
        <v>0.247</v>
      </c>
      <c r="O8" s="34" t="n">
        <v>0.285</v>
      </c>
    </row>
    <row r="9">
      <c r="A9" t="inlineStr">
        <is>
          <t>British Columbia</t>
        </is>
      </c>
      <c r="B9" t="inlineStr">
        <is>
          <t>BC</t>
        </is>
      </c>
      <c r="C9" t="inlineStr">
        <is>
          <t>CA</t>
        </is>
      </c>
      <c r="D9" s="34" t="n">
        <v>0.406</v>
      </c>
      <c r="E9" s="34" t="n">
        <v>0.3924</v>
      </c>
      <c r="F9" s="34" t="n">
        <v>0.3924</v>
      </c>
      <c r="G9" s="34" t="n">
        <v>0.0731</v>
      </c>
      <c r="J9" s="34" t="n">
        <v>0.3924</v>
      </c>
      <c r="L9" s="34" t="n">
        <v>0.3924</v>
      </c>
      <c r="N9" s="34" t="n">
        <v>0.406</v>
      </c>
      <c r="O9" s="34" t="n">
        <v>0.406</v>
      </c>
    </row>
    <row r="10">
      <c r="A10" t="inlineStr">
        <is>
          <t>California</t>
        </is>
      </c>
      <c r="B10" t="inlineStr">
        <is>
          <t>CA</t>
        </is>
      </c>
      <c r="C10" t="inlineStr">
        <is>
          <t>US</t>
        </is>
      </c>
      <c r="D10" s="34" t="n">
        <v>0.979</v>
      </c>
      <c r="G10" s="34" t="n">
        <v>0.06</v>
      </c>
      <c r="H10" s="34" t="n">
        <v>0.1017</v>
      </c>
      <c r="I10" s="34" t="n">
        <v>0.0887</v>
      </c>
      <c r="J10" s="34" t="n">
        <v>0.09</v>
      </c>
      <c r="K10" s="34" t="n">
        <v>0.09</v>
      </c>
      <c r="L10" s="34" t="n">
        <v>0.09</v>
      </c>
      <c r="M10" s="34" t="n">
        <v>0.09</v>
      </c>
      <c r="N10" s="34" t="n">
        <v>0.979</v>
      </c>
      <c r="O10" s="34" t="n">
        <v>0.979</v>
      </c>
    </row>
    <row r="11">
      <c r="A11" t="inlineStr">
        <is>
          <t>Colorado</t>
        </is>
      </c>
      <c r="B11" t="inlineStr">
        <is>
          <t>CO</t>
        </is>
      </c>
      <c r="C11" t="inlineStr">
        <is>
          <t>US</t>
        </is>
      </c>
      <c r="D11" s="34" t="n">
        <v>0.335</v>
      </c>
      <c r="E11" s="34" t="n">
        <v>0.28</v>
      </c>
      <c r="F11" s="34" t="n">
        <v>0.28</v>
      </c>
      <c r="G11" s="34" t="n">
        <v>0.135</v>
      </c>
      <c r="H11" s="34" t="n">
        <v>0.12</v>
      </c>
      <c r="I11" s="34" t="n">
        <v>0.183</v>
      </c>
      <c r="J11" s="34" t="n">
        <v>0.28</v>
      </c>
      <c r="K11" s="34" t="n">
        <v>0.28</v>
      </c>
      <c r="L11" s="34" t="n">
        <v>0.28</v>
      </c>
      <c r="M11" s="34" t="n">
        <v>0.28</v>
      </c>
      <c r="N11" s="34" t="n">
        <v>0.28</v>
      </c>
      <c r="O11" s="34" t="n">
        <v>0.335</v>
      </c>
    </row>
    <row r="12">
      <c r="A12" t="inlineStr">
        <is>
          <t>Connecticut</t>
        </is>
      </c>
      <c r="B12" t="inlineStr">
        <is>
          <t>CT</t>
        </is>
      </c>
      <c r="C12" t="inlineStr">
        <is>
          <t>US</t>
        </is>
      </c>
      <c r="D12" s="34" t="n">
        <v>0.499</v>
      </c>
      <c r="E12" s="34" t="n">
        <v>0.25</v>
      </c>
      <c r="F12" s="34" t="n">
        <v>0.25</v>
      </c>
      <c r="G12" s="34" t="n">
        <v>0.26</v>
      </c>
      <c r="H12" s="34" t="n">
        <v>0.26</v>
      </c>
      <c r="I12" s="34" t="n">
        <v>0.26</v>
      </c>
      <c r="J12" s="34" t="n">
        <v>0.25</v>
      </c>
      <c r="K12" s="34" t="n">
        <v>0.25</v>
      </c>
      <c r="L12" s="34" t="n">
        <v>0.25</v>
      </c>
      <c r="M12" s="34" t="n">
        <v>0.25</v>
      </c>
      <c r="N12" s="34" t="n">
        <v>0.25</v>
      </c>
      <c r="O12" s="34" t="n">
        <v>0.499</v>
      </c>
    </row>
    <row r="13">
      <c r="A13" t="inlineStr">
        <is>
          <t>Delaware</t>
        </is>
      </c>
      <c r="B13" t="inlineStr">
        <is>
          <t>DE</t>
        </is>
      </c>
      <c r="C13" t="inlineStr">
        <is>
          <t>US</t>
        </is>
      </c>
      <c r="D13" s="34" t="n">
        <v>0.22</v>
      </c>
      <c r="E13" s="34" t="n">
        <v>0.23</v>
      </c>
      <c r="F13" s="34" t="n">
        <v>0.23</v>
      </c>
      <c r="G13" s="34" t="n">
        <v>0.22</v>
      </c>
      <c r="H13" s="34" t="n">
        <v>0.22</v>
      </c>
      <c r="I13" s="34" t="n">
        <v>0.22</v>
      </c>
      <c r="J13" s="34" t="n">
        <v>0.23</v>
      </c>
      <c r="K13" s="34" t="n">
        <v>0.23</v>
      </c>
      <c r="L13" s="34" t="n">
        <v>0.22</v>
      </c>
      <c r="M13" s="34" t="n">
        <v>0.22</v>
      </c>
      <c r="N13" s="34" t="n">
        <v>0.22</v>
      </c>
      <c r="O13" s="34" t="n">
        <v>0.22</v>
      </c>
    </row>
    <row r="14">
      <c r="A14" t="inlineStr">
        <is>
          <t>Florida</t>
        </is>
      </c>
      <c r="B14" t="inlineStr">
        <is>
          <t>FL</t>
        </is>
      </c>
      <c r="C14" t="inlineStr">
        <is>
          <t>US</t>
        </is>
      </c>
      <c r="D14" s="34" t="n">
        <v>0.4097</v>
      </c>
      <c r="E14" s="34" t="n">
        <v>0.411</v>
      </c>
      <c r="F14" s="34" t="n">
        <v>0.411</v>
      </c>
      <c r="O14" s="34" t="n">
        <v>0.4097</v>
      </c>
    </row>
    <row r="15">
      <c r="A15" t="inlineStr">
        <is>
          <t>Georgia</t>
        </is>
      </c>
      <c r="B15" t="inlineStr">
        <is>
          <t>GA</t>
        </is>
      </c>
      <c r="C15" t="inlineStr">
        <is>
          <t>US</t>
        </is>
      </c>
      <c r="D15" s="34" t="n">
        <v>0.373</v>
      </c>
      <c r="E15" s="34" t="n">
        <v>0.333</v>
      </c>
      <c r="F15" s="34" t="n">
        <v>0.333</v>
      </c>
      <c r="G15" s="34" t="n">
        <v>0.333</v>
      </c>
      <c r="H15" s="34" t="n">
        <v>0.333</v>
      </c>
      <c r="I15" s="34" t="n">
        <v>0.333</v>
      </c>
      <c r="J15" s="34" t="n">
        <v>0.333</v>
      </c>
      <c r="K15" s="34" t="n">
        <v>0.333</v>
      </c>
      <c r="L15" s="34" t="n">
        <v>0.333</v>
      </c>
      <c r="M15" s="34" t="n">
        <v>0.333</v>
      </c>
      <c r="N15" s="34" t="n">
        <v>0.333</v>
      </c>
      <c r="O15" s="34" t="n">
        <v>0.373</v>
      </c>
    </row>
    <row r="16">
      <c r="A16" t="inlineStr">
        <is>
          <t>Idaho</t>
        </is>
      </c>
      <c r="B16" t="inlineStr">
        <is>
          <t>ID</t>
        </is>
      </c>
      <c r="C16" t="inlineStr">
        <is>
          <t>US</t>
        </is>
      </c>
      <c r="D16" s="34" t="n">
        <v>0.32</v>
      </c>
      <c r="G16" s="34" t="n">
        <v>0.232</v>
      </c>
      <c r="H16" s="34" t="n">
        <v>0.349</v>
      </c>
      <c r="I16" s="34" t="n">
        <v>0.32</v>
      </c>
      <c r="N16" s="34" t="n">
        <v>0.32</v>
      </c>
      <c r="O16" s="34" t="n">
        <v>0.32</v>
      </c>
      <c r="Q16" s="34" t="n">
        <v>0.32</v>
      </c>
    </row>
    <row r="17">
      <c r="A17" t="inlineStr">
        <is>
          <t>Illinois</t>
        </is>
      </c>
      <c r="B17" t="inlineStr">
        <is>
          <t>IL</t>
        </is>
      </c>
      <c r="C17" t="inlineStr">
        <is>
          <t>US</t>
        </is>
      </c>
      <c r="D17" s="34" t="n">
        <v>0.738</v>
      </c>
      <c r="E17" s="34" t="n">
        <v>0.653</v>
      </c>
      <c r="F17" s="34" t="n">
        <v>0.653</v>
      </c>
      <c r="G17" s="34" t="n">
        <v>0.72</v>
      </c>
      <c r="H17" s="34" t="n">
        <v>0.702</v>
      </c>
      <c r="I17" s="34" t="n">
        <v>0.598</v>
      </c>
      <c r="J17" s="34" t="n">
        <v>0.653</v>
      </c>
      <c r="K17" s="34" t="n">
        <v>0.653</v>
      </c>
      <c r="L17" s="34" t="n">
        <v>0.653</v>
      </c>
      <c r="M17" s="34" t="n">
        <v>0.653</v>
      </c>
      <c r="N17" s="34" t="n">
        <v>0.653</v>
      </c>
      <c r="O17" s="34" t="n">
        <v>0.738</v>
      </c>
    </row>
    <row r="18">
      <c r="A18" t="inlineStr">
        <is>
          <t>Indiana</t>
        </is>
      </c>
      <c r="B18" t="inlineStr">
        <is>
          <t>IN</t>
        </is>
      </c>
      <c r="C18" t="inlineStr">
        <is>
          <t>US</t>
        </is>
      </c>
      <c r="D18" s="34" t="n">
        <v>0.63</v>
      </c>
      <c r="H18" s="34" t="n">
        <v>0.63</v>
      </c>
      <c r="I18" s="34" t="n">
        <v>0.63</v>
      </c>
      <c r="J18" s="34" t="n">
        <v>0.37</v>
      </c>
      <c r="K18" s="34" t="n">
        <v>0.37</v>
      </c>
      <c r="L18" s="34" t="n">
        <v>0.37</v>
      </c>
      <c r="M18" s="34" t="n">
        <v>0.37</v>
      </c>
      <c r="N18" s="34" t="n">
        <v>0.37</v>
      </c>
      <c r="O18" s="34" t="n">
        <v>0.63</v>
      </c>
      <c r="P18" s="34" t="n">
        <v>0.08</v>
      </c>
      <c r="Q18" s="34" t="n">
        <v>0.08</v>
      </c>
      <c r="R18" s="34" t="n">
        <v>0.08</v>
      </c>
      <c r="V18" s="34" t="n">
        <v>0.63</v>
      </c>
    </row>
    <row r="19">
      <c r="A19" t="inlineStr">
        <is>
          <t>Iowa</t>
        </is>
      </c>
      <c r="B19" t="inlineStr">
        <is>
          <t>IA</t>
        </is>
      </c>
      <c r="C19" t="inlineStr">
        <is>
          <t>US</t>
        </is>
      </c>
      <c r="D19" s="34" t="n">
        <v>0.325</v>
      </c>
      <c r="E19" s="34" t="n">
        <v>0.3</v>
      </c>
      <c r="F19" s="34" t="n">
        <v>0.3</v>
      </c>
      <c r="G19" s="34" t="n">
        <v>0.3</v>
      </c>
      <c r="H19" s="34" t="n">
        <v>0.325</v>
      </c>
      <c r="I19" s="34" t="n">
        <v>0.31</v>
      </c>
      <c r="J19" s="34" t="n">
        <v>0.28</v>
      </c>
      <c r="K19" s="34" t="n">
        <v>0.3</v>
      </c>
      <c r="L19" s="34" t="n">
        <v>0.28</v>
      </c>
      <c r="M19" s="34" t="n">
        <v>0.3</v>
      </c>
      <c r="N19" s="34" t="n">
        <v>0.3</v>
      </c>
      <c r="O19" s="34" t="n">
        <v>0.295</v>
      </c>
      <c r="P19" s="34" t="n">
        <v>0.026</v>
      </c>
      <c r="Q19" s="34" t="n">
        <v>0.65</v>
      </c>
    </row>
    <row r="20">
      <c r="A20" t="inlineStr">
        <is>
          <t>Kansas</t>
        </is>
      </c>
      <c r="B20" t="inlineStr">
        <is>
          <t>KS</t>
        </is>
      </c>
      <c r="C20" t="inlineStr">
        <is>
          <t>US</t>
        </is>
      </c>
      <c r="D20" s="34" t="n">
        <v>0.26</v>
      </c>
      <c r="E20" s="34" t="n">
        <v>0.24</v>
      </c>
      <c r="F20" s="34" t="n">
        <v>0.24</v>
      </c>
      <c r="G20" s="34" t="n">
        <v>0.23</v>
      </c>
      <c r="H20" s="34" t="n">
        <v>0.26</v>
      </c>
      <c r="I20" s="34" t="n">
        <v>0.24</v>
      </c>
      <c r="J20" s="34" t="n">
        <v>0.24</v>
      </c>
      <c r="K20" s="34" t="n">
        <v>0.26</v>
      </c>
      <c r="L20" s="34" t="n">
        <v>0.17</v>
      </c>
      <c r="M20" s="34" t="n">
        <v>0.24</v>
      </c>
      <c r="N20" s="34" t="n">
        <v>0.26</v>
      </c>
      <c r="O20" s="34" t="n">
        <v>0.26</v>
      </c>
    </row>
    <row r="21">
      <c r="A21" t="inlineStr">
        <is>
          <t>Kentucky</t>
        </is>
      </c>
      <c r="B21" t="inlineStr">
        <is>
          <t>KY</t>
        </is>
      </c>
      <c r="C21" t="inlineStr">
        <is>
          <t>US</t>
        </is>
      </c>
      <c r="D21" s="34" t="n">
        <v>0.22</v>
      </c>
      <c r="E21" s="34" t="n">
        <v>0.25</v>
      </c>
      <c r="F21" s="34" t="n">
        <v>0.25</v>
      </c>
      <c r="G21" s="34" t="n">
        <v>0.25</v>
      </c>
      <c r="H21" s="34" t="n">
        <v>0.22</v>
      </c>
      <c r="I21" s="34" t="n">
        <v>0.22</v>
      </c>
      <c r="J21" s="34" t="n">
        <v>0.25</v>
      </c>
      <c r="K21" s="34" t="n">
        <v>0.25</v>
      </c>
      <c r="L21" s="34" t="n">
        <v>0.25</v>
      </c>
      <c r="M21" s="34" t="n">
        <v>0.25</v>
      </c>
      <c r="N21" s="34" t="n">
        <v>0.22</v>
      </c>
      <c r="O21" s="34" t="n">
        <v>0.22</v>
      </c>
      <c r="S21" s="34" t="n">
        <v>0.105</v>
      </c>
      <c r="T21" s="34" t="n">
        <v>0.045</v>
      </c>
      <c r="U21" s="34" t="n">
        <v>0.045</v>
      </c>
      <c r="V21" s="34" t="n">
        <v>0.045</v>
      </c>
      <c r="W21" s="34" t="n">
        <v>0.105</v>
      </c>
      <c r="X21" s="34" t="n">
        <v>0.105</v>
      </c>
      <c r="Y21" s="34" t="n">
        <v>0.045</v>
      </c>
      <c r="Z21" s="34" t="n">
        <v>0.045</v>
      </c>
      <c r="AA21" s="34" t="n">
        <v>0.045</v>
      </c>
      <c r="AB21" s="34" t="n">
        <v>0.045</v>
      </c>
      <c r="AC21" s="34" t="n">
        <v>0.105</v>
      </c>
      <c r="AD21" s="34" t="n">
        <v>0.105</v>
      </c>
    </row>
    <row r="22">
      <c r="A22" t="inlineStr">
        <is>
          <t>Louisiana</t>
        </is>
      </c>
      <c r="B22" t="inlineStr">
        <is>
          <t>LA</t>
        </is>
      </c>
      <c r="C22" t="inlineStr">
        <is>
          <t>US</t>
        </is>
      </c>
      <c r="D22" s="34" t="n">
        <v>0.2</v>
      </c>
      <c r="E22" s="34" t="n">
        <v>0.2</v>
      </c>
      <c r="F22" s="34" t="n">
        <v>0.2</v>
      </c>
      <c r="G22" s="34" t="n">
        <v>0.146</v>
      </c>
      <c r="H22" s="34" t="n">
        <v>0.2</v>
      </c>
      <c r="I22" s="34" t="n">
        <v>0.2</v>
      </c>
      <c r="J22" s="34" t="n">
        <v>0.2</v>
      </c>
      <c r="K22" s="34" t="n">
        <v>0.2</v>
      </c>
      <c r="L22" s="34" t="n">
        <v>0.2</v>
      </c>
      <c r="M22" s="34" t="n">
        <v>0.2</v>
      </c>
      <c r="N22" s="34" t="n">
        <v>0.2</v>
      </c>
      <c r="O22" s="34" t="n">
        <v>0.2</v>
      </c>
    </row>
    <row r="23">
      <c r="A23" t="inlineStr">
        <is>
          <t>Maine</t>
        </is>
      </c>
      <c r="B23" t="inlineStr">
        <is>
          <t>ME</t>
        </is>
      </c>
      <c r="C23" t="inlineStr">
        <is>
          <t>US</t>
        </is>
      </c>
      <c r="D23" s="34" t="n">
        <v>0.312</v>
      </c>
      <c r="G23" s="34" t="n">
        <v>0.219</v>
      </c>
      <c r="H23" s="34" t="n">
        <v>0.178</v>
      </c>
      <c r="I23" s="34" t="n">
        <v>0.3078</v>
      </c>
      <c r="J23" s="34" t="n">
        <v>0.198</v>
      </c>
      <c r="K23" s="34" t="n">
        <v>0.147</v>
      </c>
      <c r="O23" s="34" t="n">
        <v>0.312</v>
      </c>
    </row>
    <row r="24">
      <c r="A24" t="inlineStr">
        <is>
          <t>Manitoba</t>
        </is>
      </c>
      <c r="B24" t="inlineStr">
        <is>
          <t>MB</t>
        </is>
      </c>
      <c r="C24" t="inlineStr">
        <is>
          <t>CA</t>
        </is>
      </c>
      <c r="D24" s="34" t="n">
        <v>0.3383</v>
      </c>
      <c r="E24" s="34" t="n">
        <v>0.3383</v>
      </c>
      <c r="F24" s="34" t="n">
        <v>0.3383</v>
      </c>
      <c r="G24" s="34" t="n">
        <v>0.08119999999999999</v>
      </c>
      <c r="H24" s="34" t="n">
        <v>0.2436</v>
      </c>
      <c r="I24" s="34" t="n">
        <v>0.2436</v>
      </c>
      <c r="J24" s="34" t="n">
        <v>0.3383</v>
      </c>
      <c r="K24" s="34" t="n">
        <v>0.3383</v>
      </c>
      <c r="L24" s="34" t="n">
        <v>0.3383</v>
      </c>
      <c r="M24" s="34" t="n">
        <v>0.3383</v>
      </c>
      <c r="N24" s="34" t="n">
        <v>0.3383</v>
      </c>
      <c r="O24" s="34" t="n">
        <v>0.3383</v>
      </c>
      <c r="R24" s="34" t="n">
        <v>0.3383</v>
      </c>
    </row>
    <row r="25">
      <c r="A25" t="inlineStr">
        <is>
          <t>Maryland</t>
        </is>
      </c>
      <c r="B25" t="inlineStr">
        <is>
          <t>MD</t>
        </is>
      </c>
      <c r="C25" t="inlineStr">
        <is>
          <t>US</t>
        </is>
      </c>
      <c r="D25" s="34" t="n">
        <v>0.4745</v>
      </c>
      <c r="E25" s="34" t="n">
        <v>0.466</v>
      </c>
      <c r="F25" s="34" t="n">
        <v>0.466</v>
      </c>
      <c r="G25" s="34" t="n">
        <v>0.466</v>
      </c>
      <c r="H25" s="34" t="n">
        <v>0.466</v>
      </c>
      <c r="I25" s="34" t="n">
        <v>0.466</v>
      </c>
      <c r="J25" s="34" t="n">
        <v>0.466</v>
      </c>
      <c r="K25" s="34" t="n">
        <v>0.466</v>
      </c>
      <c r="L25" s="34" t="n">
        <v>0.466</v>
      </c>
      <c r="O25" s="34" t="n">
        <v>0.4745</v>
      </c>
    </row>
    <row r="26">
      <c r="A26" t="inlineStr">
        <is>
          <t>Massachusetts</t>
        </is>
      </c>
      <c r="B26" t="inlineStr">
        <is>
          <t>MA</t>
        </is>
      </c>
      <c r="C26" t="inlineStr">
        <is>
          <t>US</t>
        </is>
      </c>
      <c r="D26" s="34" t="n">
        <v>0.24</v>
      </c>
      <c r="E26" s="34" t="n">
        <v>0.24</v>
      </c>
      <c r="F26" s="34" t="n">
        <v>0.24</v>
      </c>
      <c r="G26" s="34" t="n">
        <v>0.254</v>
      </c>
      <c r="H26" s="34" t="n">
        <v>0.254</v>
      </c>
      <c r="I26" s="34" t="n">
        <v>0.254</v>
      </c>
      <c r="J26" s="34" t="n">
        <v>0.24</v>
      </c>
      <c r="K26" s="34" t="n">
        <v>0.24</v>
      </c>
      <c r="L26" s="34" t="n">
        <v>0.24</v>
      </c>
      <c r="M26" s="34" t="n">
        <v>0.24</v>
      </c>
      <c r="N26" s="34" t="n">
        <v>0.24</v>
      </c>
      <c r="O26" s="34" t="n">
        <v>0.24</v>
      </c>
    </row>
    <row r="27">
      <c r="A27" t="inlineStr">
        <is>
          <t>Michigan</t>
        </is>
      </c>
      <c r="B27" t="inlineStr">
        <is>
          <t>MI</t>
        </is>
      </c>
      <c r="C27" t="inlineStr">
        <is>
          <t>US</t>
        </is>
      </c>
      <c r="D27" s="34" t="n">
        <v>0.524</v>
      </c>
      <c r="E27" s="34" t="n">
        <v>0.524</v>
      </c>
      <c r="F27" s="34" t="n">
        <v>0.524</v>
      </c>
      <c r="G27" s="34" t="n">
        <v>0.524</v>
      </c>
      <c r="H27" s="34" t="n">
        <v>0.524</v>
      </c>
      <c r="I27" s="34" t="n">
        <v>0.524</v>
      </c>
      <c r="J27" s="34" t="n">
        <v>0.524</v>
      </c>
      <c r="K27" s="34" t="n">
        <v>0.524</v>
      </c>
      <c r="L27" s="34" t="n">
        <v>0.524</v>
      </c>
      <c r="M27" s="34" t="n">
        <v>0.524</v>
      </c>
      <c r="N27" s="34" t="n">
        <v>0.524</v>
      </c>
      <c r="O27" s="34" t="n">
        <v>0.524</v>
      </c>
      <c r="Q27" s="34" t="n">
        <v>0.524</v>
      </c>
      <c r="R27" s="34" t="n">
        <v>0.524</v>
      </c>
    </row>
    <row r="28">
      <c r="A28" t="inlineStr">
        <is>
          <t>Minnesota</t>
        </is>
      </c>
      <c r="B28" t="inlineStr">
        <is>
          <t>MN</t>
        </is>
      </c>
      <c r="C28" t="inlineStr">
        <is>
          <t>US</t>
        </is>
      </c>
      <c r="D28" s="34" t="n">
        <v>0.326</v>
      </c>
      <c r="E28" s="34" t="n">
        <v>0.326</v>
      </c>
      <c r="F28" s="34" t="n">
        <v>0.326</v>
      </c>
      <c r="G28" s="34" t="n">
        <v>0.245</v>
      </c>
      <c r="H28" s="34" t="n">
        <v>0.197</v>
      </c>
      <c r="I28" s="34" t="n">
        <v>0.326</v>
      </c>
      <c r="J28" s="34" t="n">
        <v>0.326</v>
      </c>
      <c r="K28" s="34" t="n">
        <v>0.326</v>
      </c>
      <c r="L28" s="34" t="n">
        <v>0.2315</v>
      </c>
      <c r="N28" s="34" t="n">
        <v>0.326</v>
      </c>
      <c r="O28" s="34" t="n">
        <v>0.326</v>
      </c>
    </row>
    <row r="29">
      <c r="A29" t="inlineStr">
        <is>
          <t>Mississippi</t>
        </is>
      </c>
      <c r="B29" t="inlineStr">
        <is>
          <t>MS</t>
        </is>
      </c>
      <c r="C29" t="inlineStr">
        <is>
          <t>US</t>
        </is>
      </c>
      <c r="D29" s="34" t="n">
        <v>0.24</v>
      </c>
      <c r="E29" s="34" t="n">
        <v>0.24</v>
      </c>
      <c r="F29" s="34" t="n">
        <v>0.24</v>
      </c>
      <c r="G29" s="34" t="n">
        <v>0.17</v>
      </c>
      <c r="H29" s="34" t="n">
        <v>0.18</v>
      </c>
      <c r="I29" s="34" t="n">
        <v>0.228</v>
      </c>
      <c r="J29" s="34" t="n">
        <v>0.24</v>
      </c>
      <c r="K29" s="34" t="n">
        <v>0.24</v>
      </c>
      <c r="L29" s="34" t="n">
        <v>0.24</v>
      </c>
      <c r="M29" s="34" t="n">
        <v>0.24</v>
      </c>
      <c r="N29" s="34" t="n">
        <v>0.24</v>
      </c>
      <c r="O29" s="34" t="n">
        <v>0.24</v>
      </c>
    </row>
    <row r="30">
      <c r="A30" t="inlineStr">
        <is>
          <t>Missouri</t>
        </is>
      </c>
      <c r="B30" t="inlineStr">
        <is>
          <t>MO</t>
        </is>
      </c>
      <c r="C30" t="inlineStr">
        <is>
          <t>US</t>
        </is>
      </c>
      <c r="D30" s="34" t="n">
        <v>0.295</v>
      </c>
      <c r="E30" s="34" t="n">
        <v>0.295</v>
      </c>
      <c r="F30" s="34" t="n">
        <v>0.295</v>
      </c>
      <c r="G30" s="34" t="n">
        <v>0.17</v>
      </c>
      <c r="H30" s="34" t="n">
        <v>0.17</v>
      </c>
      <c r="I30" s="34" t="n">
        <v>0.17</v>
      </c>
      <c r="J30" s="34" t="n">
        <v>0.295</v>
      </c>
      <c r="L30" s="34" t="n">
        <v>0.295</v>
      </c>
      <c r="M30" s="34" t="n">
        <v>0.295</v>
      </c>
      <c r="O30" s="34" t="n">
        <v>0.295</v>
      </c>
    </row>
    <row r="31">
      <c r="A31" t="inlineStr">
        <is>
          <t>Montana</t>
        </is>
      </c>
      <c r="B31" t="inlineStr">
        <is>
          <t>MT</t>
        </is>
      </c>
      <c r="C31" t="inlineStr">
        <is>
          <t>US</t>
        </is>
      </c>
      <c r="D31" s="34" t="n">
        <v>0.2975</v>
      </c>
      <c r="G31" s="34" t="n">
        <v>0.0518</v>
      </c>
      <c r="I31" s="34" t="n">
        <v>0.07000000000000001</v>
      </c>
      <c r="O31" s="34" t="n">
        <v>0.2975</v>
      </c>
    </row>
    <row r="32">
      <c r="A32" t="inlineStr">
        <is>
          <t>Nebraska</t>
        </is>
      </c>
      <c r="B32" t="inlineStr">
        <is>
          <t>NE</t>
        </is>
      </c>
      <c r="C32" t="inlineStr">
        <is>
          <t>US</t>
        </is>
      </c>
      <c r="D32" s="34" t="n">
        <v>0.318</v>
      </c>
      <c r="E32" s="34" t="n">
        <v>0.318</v>
      </c>
      <c r="F32" s="34" t="n">
        <v>0.318</v>
      </c>
      <c r="G32" s="34" t="n">
        <v>0.318</v>
      </c>
      <c r="H32" s="34" t="n">
        <v>0.318</v>
      </c>
      <c r="I32" s="34" t="n">
        <v>0.318</v>
      </c>
      <c r="J32" s="34" t="n">
        <v>0.318</v>
      </c>
      <c r="K32" s="34" t="n">
        <v>0.318</v>
      </c>
      <c r="L32" s="34" t="n">
        <v>0.318</v>
      </c>
      <c r="M32" s="34" t="n">
        <v>0.318</v>
      </c>
      <c r="N32" s="34" t="n">
        <v>0.318</v>
      </c>
      <c r="O32" s="34" t="n">
        <v>0.318</v>
      </c>
      <c r="Q32" s="34" t="n">
        <v>0.318</v>
      </c>
      <c r="R32" s="34" t="n">
        <v>0.318</v>
      </c>
    </row>
    <row r="33">
      <c r="A33" t="inlineStr">
        <is>
          <t>Nevada</t>
        </is>
      </c>
      <c r="B33" t="inlineStr">
        <is>
          <t>NV</t>
        </is>
      </c>
      <c r="C33" t="inlineStr">
        <is>
          <t>US</t>
        </is>
      </c>
      <c r="D33" s="34" t="n">
        <v>0.27</v>
      </c>
      <c r="E33" s="34" t="n">
        <v>0.23</v>
      </c>
      <c r="F33" s="34" t="n">
        <v>0.23</v>
      </c>
      <c r="G33" s="34" t="n">
        <v>0.064</v>
      </c>
      <c r="H33" s="34" t="n">
        <v>0.27</v>
      </c>
      <c r="I33" s="34" t="n">
        <v>0.21</v>
      </c>
      <c r="J33" s="34" t="n">
        <v>0.23</v>
      </c>
      <c r="K33" s="34" t="n">
        <v>0.23</v>
      </c>
      <c r="L33" s="34" t="n">
        <v>0.23</v>
      </c>
      <c r="N33" s="34" t="n">
        <v>0.19</v>
      </c>
      <c r="O33" s="34" t="n">
        <v>0.27</v>
      </c>
    </row>
    <row r="34">
      <c r="A34" t="inlineStr">
        <is>
          <t>New Brunswick</t>
        </is>
      </c>
      <c r="B34" t="inlineStr">
        <is>
          <t>NB</t>
        </is>
      </c>
      <c r="C34" t="inlineStr">
        <is>
          <t>CA</t>
        </is>
      </c>
      <c r="D34" s="34" t="n">
        <v>0.4182</v>
      </c>
      <c r="E34" s="34" t="n">
        <v>0.2942</v>
      </c>
      <c r="F34" s="34" t="n">
        <v>0.2942</v>
      </c>
      <c r="G34" s="34" t="n">
        <v>0.1814</v>
      </c>
      <c r="H34" s="34" t="n">
        <v>0.4182</v>
      </c>
      <c r="I34" s="34" t="n">
        <v>0.4182</v>
      </c>
      <c r="J34" s="34" t="n">
        <v>0.2942</v>
      </c>
      <c r="K34" s="34" t="n">
        <v>0.2942</v>
      </c>
      <c r="L34" s="34" t="n">
        <v>0.2942</v>
      </c>
      <c r="M34" s="34" t="n">
        <v>0.2942</v>
      </c>
      <c r="N34" s="34" t="n">
        <v>0.4182</v>
      </c>
      <c r="O34" s="34" t="n">
        <v>0.4182</v>
      </c>
    </row>
    <row r="35">
      <c r="A35" t="inlineStr">
        <is>
          <t>New Hampshire</t>
        </is>
      </c>
      <c r="B35" t="inlineStr">
        <is>
          <t>NH</t>
        </is>
      </c>
      <c r="C35" t="inlineStr">
        <is>
          <t>US</t>
        </is>
      </c>
      <c r="D35" s="34" t="n">
        <v>0.222</v>
      </c>
      <c r="G35" s="34" t="n">
        <v>0.222</v>
      </c>
      <c r="H35" s="34" t="n">
        <v>0.222</v>
      </c>
      <c r="I35" s="34" t="n">
        <v>0.222</v>
      </c>
      <c r="O35" s="34" t="n">
        <v>0.222</v>
      </c>
    </row>
    <row r="36">
      <c r="A36" t="inlineStr">
        <is>
          <t>New Jersey</t>
        </is>
      </c>
      <c r="B36" t="inlineStr">
        <is>
          <t>NJ</t>
        </is>
      </c>
      <c r="C36" t="inlineStr">
        <is>
          <t>US</t>
        </is>
      </c>
      <c r="D36" s="34" t="n">
        <v>0.5610000000000001</v>
      </c>
      <c r="E36" s="34" t="n">
        <v>0.491</v>
      </c>
      <c r="F36" s="34" t="n">
        <v>0.491</v>
      </c>
      <c r="G36" s="34" t="n">
        <v>0.4385</v>
      </c>
      <c r="J36" s="34" t="n">
        <v>0.491</v>
      </c>
      <c r="K36" s="34" t="n">
        <v>0.491</v>
      </c>
      <c r="L36" s="34" t="n">
        <v>0.491</v>
      </c>
      <c r="M36" s="34" t="n">
        <v>0.491</v>
      </c>
      <c r="N36" s="34" t="n">
        <v>0.491</v>
      </c>
      <c r="O36" s="34" t="n">
        <v>0.5610000000000001</v>
      </c>
    </row>
    <row r="37">
      <c r="A37" t="inlineStr">
        <is>
          <t>New Mexico</t>
        </is>
      </c>
      <c r="B37" t="inlineStr">
        <is>
          <t>NM</t>
        </is>
      </c>
      <c r="C37" t="inlineStr">
        <is>
          <t>US</t>
        </is>
      </c>
      <c r="D37" s="34" t="n">
        <v>0.21</v>
      </c>
      <c r="E37" s="34" t="n">
        <v>0.12</v>
      </c>
      <c r="F37" s="34" t="n">
        <v>0.12</v>
      </c>
      <c r="G37" s="34" t="n">
        <v>0.12</v>
      </c>
      <c r="H37" s="34" t="n">
        <v>0.206</v>
      </c>
      <c r="I37" s="34" t="n">
        <v>0.133</v>
      </c>
      <c r="J37" s="34" t="n">
        <v>0.12</v>
      </c>
      <c r="K37" s="34" t="n">
        <v>0.12</v>
      </c>
      <c r="L37" s="34" t="n">
        <v>0.12</v>
      </c>
      <c r="M37" s="34" t="n">
        <v>0.12</v>
      </c>
      <c r="N37" s="34" t="n">
        <v>0.12</v>
      </c>
      <c r="O37" s="34" t="n">
        <v>0.12</v>
      </c>
      <c r="P37" s="34" t="n">
        <v>0.12</v>
      </c>
      <c r="Q37" s="34" t="n">
        <v>0.12</v>
      </c>
      <c r="R37" s="34" t="n">
        <v>0.12</v>
      </c>
    </row>
    <row r="38">
      <c r="A38" t="inlineStr">
        <is>
          <t>New York</t>
        </is>
      </c>
      <c r="B38" t="inlineStr">
        <is>
          <t>NY</t>
        </is>
      </c>
      <c r="C38" t="inlineStr">
        <is>
          <t>US</t>
        </is>
      </c>
      <c r="D38" s="34" t="n">
        <v>0.3805</v>
      </c>
      <c r="E38" s="34" t="n">
        <v>0.398</v>
      </c>
      <c r="F38" s="34" t="n">
        <v>0.398</v>
      </c>
      <c r="G38" s="34" t="n">
        <v>0.24</v>
      </c>
      <c r="J38" s="34" t="n">
        <v>0.398</v>
      </c>
      <c r="K38" s="34" t="n">
        <v>0.398</v>
      </c>
      <c r="M38" s="34" t="n">
        <v>0.398</v>
      </c>
      <c r="N38" s="34" t="n">
        <v>0.398</v>
      </c>
    </row>
    <row r="39">
      <c r="A39" t="inlineStr">
        <is>
          <t>Newfoundland</t>
        </is>
      </c>
      <c r="B39" t="inlineStr">
        <is>
          <t>NL</t>
        </is>
      </c>
      <c r="C39" t="inlineStr">
        <is>
          <t>CA</t>
        </is>
      </c>
      <c r="D39" s="34" t="n">
        <v>0.2572</v>
      </c>
      <c r="E39" s="34" t="n">
        <v>0.203</v>
      </c>
      <c r="G39" s="34" t="n">
        <v>0.1895</v>
      </c>
    </row>
    <row r="40">
      <c r="A40" t="inlineStr">
        <is>
          <t>North Carolina</t>
        </is>
      </c>
      <c r="B40" t="inlineStr">
        <is>
          <t>NC</t>
        </is>
      </c>
      <c r="C40" t="inlineStr">
        <is>
          <t>US</t>
        </is>
      </c>
      <c r="D40" s="34" t="n">
        <v>0.41</v>
      </c>
      <c r="E40" s="34" t="n">
        <v>0.41</v>
      </c>
      <c r="F40" s="34" t="n">
        <v>0.41</v>
      </c>
      <c r="G40" s="34" t="n">
        <v>0.41</v>
      </c>
      <c r="H40" s="34" t="n">
        <v>0.41</v>
      </c>
      <c r="I40" s="34" t="n">
        <v>0.41</v>
      </c>
      <c r="J40" s="34" t="n">
        <v>0.41</v>
      </c>
      <c r="K40" s="34" t="n">
        <v>0.41</v>
      </c>
      <c r="L40" s="34" t="n">
        <v>0.41</v>
      </c>
      <c r="M40" s="34" t="n">
        <v>0.41</v>
      </c>
      <c r="N40" s="34" t="n">
        <v>0.41</v>
      </c>
      <c r="O40" s="34" t="n">
        <v>0.41</v>
      </c>
      <c r="Q40" s="34" t="n">
        <v>0.41</v>
      </c>
      <c r="R40" s="34" t="n">
        <v>0.41</v>
      </c>
    </row>
    <row r="41">
      <c r="A41" t="inlineStr">
        <is>
          <t>North Dakota</t>
        </is>
      </c>
      <c r="B41" t="inlineStr">
        <is>
          <t>ND</t>
        </is>
      </c>
      <c r="C41" t="inlineStr">
        <is>
          <t>US</t>
        </is>
      </c>
      <c r="D41" s="34" t="n">
        <v>0.23</v>
      </c>
      <c r="E41" s="34" t="n">
        <v>0.23</v>
      </c>
      <c r="F41" s="34" t="n">
        <v>0.23</v>
      </c>
      <c r="G41" s="34" t="n">
        <v>0.23</v>
      </c>
      <c r="I41" s="34" t="n">
        <v>0.23</v>
      </c>
      <c r="O41" s="34" t="n">
        <v>0.23</v>
      </c>
      <c r="P41" s="34" t="n">
        <v>0.08</v>
      </c>
      <c r="Q41" s="34" t="n">
        <v>0.32</v>
      </c>
    </row>
    <row r="42">
      <c r="A42" t="inlineStr">
        <is>
          <t>Nova Scotia</t>
        </is>
      </c>
      <c r="B42" t="inlineStr">
        <is>
          <t>NS</t>
        </is>
      </c>
      <c r="C42" t="inlineStr">
        <is>
          <t>CA</t>
        </is>
      </c>
      <c r="D42" s="34" t="n">
        <v>0.4168</v>
      </c>
      <c r="E42" s="34" t="n">
        <v>0.4196</v>
      </c>
      <c r="F42" s="34" t="n">
        <v>0.4196</v>
      </c>
      <c r="G42" s="34" t="n">
        <v>0.1895</v>
      </c>
      <c r="H42" s="34" t="n">
        <v>0.4168</v>
      </c>
      <c r="I42" s="34" t="n">
        <v>0.4168</v>
      </c>
      <c r="O42" s="34" t="n">
        <v>0.4168</v>
      </c>
    </row>
    <row r="43">
      <c r="A43" t="inlineStr">
        <is>
          <t>Ohio</t>
        </is>
      </c>
      <c r="B43" t="inlineStr">
        <is>
          <t>OH</t>
        </is>
      </c>
      <c r="C43" t="inlineStr">
        <is>
          <t>US</t>
        </is>
      </c>
      <c r="D43" s="34" t="n">
        <v>0.47</v>
      </c>
      <c r="E43" s="34" t="n">
        <v>0.385</v>
      </c>
      <c r="F43" s="34" t="n">
        <v>0.385</v>
      </c>
      <c r="G43" s="34" t="n">
        <v>0.47</v>
      </c>
      <c r="H43" s="34" t="n">
        <v>0.47</v>
      </c>
      <c r="I43" s="34" t="n">
        <v>0.47</v>
      </c>
      <c r="J43" s="34" t="n">
        <v>0.385</v>
      </c>
      <c r="K43" s="34" t="n">
        <v>0.385</v>
      </c>
      <c r="L43" s="34" t="n">
        <v>0.385</v>
      </c>
      <c r="M43" s="34" t="n">
        <v>0.385</v>
      </c>
      <c r="N43" s="34" t="n">
        <v>0.47</v>
      </c>
      <c r="O43" s="34" t="n">
        <v>0.47</v>
      </c>
    </row>
    <row r="44">
      <c r="A44" t="inlineStr">
        <is>
          <t>Oklahoma</t>
        </is>
      </c>
      <c r="B44" t="inlineStr">
        <is>
          <t>OK</t>
        </is>
      </c>
      <c r="C44" t="inlineStr">
        <is>
          <t>US</t>
        </is>
      </c>
      <c r="D44" s="34" t="n">
        <v>0.19</v>
      </c>
      <c r="E44" s="34" t="n">
        <v>0.19</v>
      </c>
      <c r="F44" s="34" t="n">
        <v>0.19</v>
      </c>
      <c r="G44" s="34" t="n">
        <v>0.16</v>
      </c>
      <c r="H44" s="34" t="n">
        <v>0.05</v>
      </c>
      <c r="I44" s="34" t="n">
        <v>0.05</v>
      </c>
      <c r="J44" s="34" t="n">
        <v>0.19</v>
      </c>
      <c r="K44" s="34" t="n">
        <v>0.19</v>
      </c>
      <c r="L44" s="34" t="n">
        <v>0.19</v>
      </c>
      <c r="M44" s="34" t="n">
        <v>0.19</v>
      </c>
      <c r="N44" s="34" t="n">
        <v>0.19</v>
      </c>
      <c r="O44" s="34" t="n">
        <v>0.19</v>
      </c>
    </row>
    <row r="45">
      <c r="A45" t="inlineStr">
        <is>
          <t>Ontario</t>
        </is>
      </c>
      <c r="B45" t="inlineStr">
        <is>
          <t>ON</t>
        </is>
      </c>
      <c r="C45" t="inlineStr">
        <is>
          <t>CA</t>
        </is>
      </c>
      <c r="D45" s="34" t="n">
        <v>0.2436</v>
      </c>
      <c r="E45" s="34" t="n">
        <v>0.2436</v>
      </c>
      <c r="F45" s="34" t="n">
        <v>0.2436</v>
      </c>
      <c r="J45" s="34" t="n">
        <v>0.2436</v>
      </c>
      <c r="L45" s="34" t="n">
        <v>0.2436</v>
      </c>
      <c r="M45" s="34" t="n">
        <v>0.2436</v>
      </c>
      <c r="N45" s="34" t="n">
        <v>0.2436</v>
      </c>
      <c r="O45" s="34" t="n">
        <v>0.2436</v>
      </c>
    </row>
    <row r="46">
      <c r="A46" t="inlineStr">
        <is>
          <t>Oregon</t>
        </is>
      </c>
      <c r="B46" t="inlineStr">
        <is>
          <t>OR</t>
        </is>
      </c>
      <c r="C46" t="inlineStr">
        <is>
          <t>US</t>
        </is>
      </c>
    </row>
    <row r="47">
      <c r="A47" t="inlineStr">
        <is>
          <t>Pennsylvania</t>
        </is>
      </c>
      <c r="B47" t="inlineStr">
        <is>
          <t>PA</t>
        </is>
      </c>
      <c r="C47" t="inlineStr">
        <is>
          <t>US</t>
        </is>
      </c>
      <c r="D47" s="34" t="n">
        <v>0.741</v>
      </c>
      <c r="E47" s="34" t="n">
        <v>0.576</v>
      </c>
      <c r="F47" s="34" t="n">
        <v>0.576</v>
      </c>
      <c r="G47" s="34" t="n">
        <v>0.425</v>
      </c>
      <c r="H47" s="34" t="n">
        <v>0.648</v>
      </c>
      <c r="I47" s="34" t="n">
        <v>0.576</v>
      </c>
      <c r="J47" s="34" t="n">
        <v>0.384</v>
      </c>
      <c r="K47" s="34" t="n">
        <v>0.289</v>
      </c>
      <c r="L47" s="34" t="n">
        <v>0.413</v>
      </c>
      <c r="M47" s="34" t="n">
        <v>0.332</v>
      </c>
      <c r="N47" s="34" t="n">
        <v>0.741</v>
      </c>
      <c r="O47" s="34" t="n">
        <v>0.741</v>
      </c>
      <c r="P47" s="34" t="n">
        <v>0.0172</v>
      </c>
      <c r="Q47" s="34" t="n">
        <v>0.576</v>
      </c>
      <c r="R47" s="34" t="n">
        <v>0.576</v>
      </c>
    </row>
    <row r="48">
      <c r="A48" t="inlineStr">
        <is>
          <t>Prince Edward Island</t>
        </is>
      </c>
      <c r="B48" t="inlineStr">
        <is>
          <t>PE</t>
        </is>
      </c>
      <c r="C48" t="inlineStr">
        <is>
          <t>CA</t>
        </is>
      </c>
      <c r="D48" s="34" t="n">
        <v>0.383</v>
      </c>
      <c r="E48" s="34" t="n">
        <v>0.2293</v>
      </c>
      <c r="F48" s="34" t="n">
        <v>0.2293</v>
      </c>
      <c r="H48" s="34" t="n">
        <v>0.4133</v>
      </c>
      <c r="I48" s="34" t="n">
        <v>0.2293</v>
      </c>
      <c r="J48" s="34" t="n">
        <v>0.2293</v>
      </c>
      <c r="K48" s="34" t="n">
        <v>0.2293</v>
      </c>
      <c r="L48" s="34" t="n">
        <v>0.2293</v>
      </c>
      <c r="M48" s="34" t="n">
        <v>0.2293</v>
      </c>
      <c r="N48" s="34" t="n">
        <v>0.2293</v>
      </c>
    </row>
    <row r="49">
      <c r="A49" t="inlineStr">
        <is>
          <t>Quebec</t>
        </is>
      </c>
      <c r="B49" t="inlineStr">
        <is>
          <t>QC</t>
        </is>
      </c>
      <c r="C49" t="inlineStr">
        <is>
          <t>CA</t>
        </is>
      </c>
      <c r="D49" s="34" t="n">
        <v>0.5468</v>
      </c>
      <c r="E49" s="34" t="n">
        <v>0.5197000000000001</v>
      </c>
      <c r="F49" s="34" t="n">
        <v>0.5197000000000001</v>
      </c>
      <c r="J49" s="34" t="n">
        <v>0.5468</v>
      </c>
      <c r="K49" s="34" t="n">
        <v>0.5197000000000001</v>
      </c>
      <c r="L49" s="34" t="n">
        <v>0.5468</v>
      </c>
      <c r="M49" s="34" t="n">
        <v>0.5197000000000001</v>
      </c>
      <c r="N49" s="34" t="n">
        <v>0.5468</v>
      </c>
      <c r="O49" s="34" t="n">
        <v>0.5468</v>
      </c>
    </row>
    <row r="50">
      <c r="A50" t="inlineStr">
        <is>
          <t>Rhode Island</t>
        </is>
      </c>
      <c r="B50" t="inlineStr">
        <is>
          <t>RI</t>
        </is>
      </c>
      <c r="C50" t="inlineStr">
        <is>
          <t>US</t>
        </is>
      </c>
      <c r="D50" s="34" t="n">
        <v>0.4</v>
      </c>
      <c r="E50" s="34" t="n">
        <v>0.4</v>
      </c>
      <c r="F50" s="34" t="n">
        <v>0.4</v>
      </c>
      <c r="G50" s="34" t="n">
        <v>0.4</v>
      </c>
      <c r="H50" s="34" t="n">
        <v>0.4</v>
      </c>
      <c r="I50" s="34" t="n">
        <v>0.4</v>
      </c>
      <c r="J50" s="34" t="n">
        <v>0.4</v>
      </c>
      <c r="K50" s="34" t="n">
        <v>0.4</v>
      </c>
      <c r="L50" s="34" t="n">
        <v>0.4</v>
      </c>
      <c r="M50" s="34" t="n">
        <v>0.4</v>
      </c>
      <c r="N50" s="34" t="n">
        <v>0.4</v>
      </c>
      <c r="O50" s="34" t="n">
        <v>0.4</v>
      </c>
    </row>
    <row r="51">
      <c r="A51" t="inlineStr">
        <is>
          <t>Saskatchewan</t>
        </is>
      </c>
      <c r="B51" t="inlineStr">
        <is>
          <t>SK</t>
        </is>
      </c>
      <c r="C51" t="inlineStr">
        <is>
          <t>CA</t>
        </is>
      </c>
      <c r="D51" s="34" t="n">
        <v>0.406</v>
      </c>
      <c r="E51" s="34" t="n">
        <v>0.406</v>
      </c>
      <c r="F51" s="34" t="n">
        <v>0.406</v>
      </c>
      <c r="G51" s="34" t="n">
        <v>0.2436</v>
      </c>
      <c r="J51" s="34" t="n">
        <v>0.406</v>
      </c>
      <c r="K51" s="34" t="n">
        <v>0.406</v>
      </c>
      <c r="L51" s="34" t="n">
        <v>0.406</v>
      </c>
      <c r="M51" s="34" t="n">
        <v>0.406</v>
      </c>
      <c r="N51" s="34" t="n">
        <v>0.406</v>
      </c>
      <c r="O51" s="34" t="n">
        <v>0.406</v>
      </c>
    </row>
    <row r="52">
      <c r="A52" t="inlineStr">
        <is>
          <t>South Carolina</t>
        </is>
      </c>
      <c r="B52" t="inlineStr">
        <is>
          <t>SC</t>
        </is>
      </c>
      <c r="C52" t="inlineStr">
        <is>
          <t>US</t>
        </is>
      </c>
      <c r="D52" s="34" t="n">
        <v>0.28</v>
      </c>
      <c r="E52" s="34" t="n">
        <v>0.28</v>
      </c>
      <c r="F52" s="34" t="n">
        <v>0.28</v>
      </c>
      <c r="G52" s="34" t="n">
        <v>0.28</v>
      </c>
      <c r="H52" s="34" t="n">
        <v>0.28</v>
      </c>
      <c r="I52" s="34" t="n">
        <v>0.28</v>
      </c>
      <c r="J52" s="34" t="n">
        <v>0.28</v>
      </c>
      <c r="K52" s="34" t="n">
        <v>0.28</v>
      </c>
      <c r="L52" s="34" t="n">
        <v>0.28</v>
      </c>
      <c r="M52" s="34" t="n">
        <v>0.28</v>
      </c>
      <c r="N52" s="34" t="n">
        <v>0.28</v>
      </c>
      <c r="O52" s="34" t="n">
        <v>0.28</v>
      </c>
    </row>
    <row r="53">
      <c r="A53" t="inlineStr">
        <is>
          <t>South Dakota</t>
        </is>
      </c>
      <c r="B53" t="inlineStr">
        <is>
          <t>SD</t>
        </is>
      </c>
      <c r="C53" t="inlineStr">
        <is>
          <t>US</t>
        </is>
      </c>
      <c r="D53" s="34" t="n">
        <v>0.28</v>
      </c>
      <c r="E53" s="34" t="n">
        <v>0.28</v>
      </c>
      <c r="G53" s="34" t="n">
        <v>0.2</v>
      </c>
      <c r="H53" s="34" t="n">
        <v>0.14</v>
      </c>
      <c r="I53" s="34" t="n">
        <v>0.1</v>
      </c>
      <c r="J53" s="34" t="n">
        <v>0.14</v>
      </c>
      <c r="K53" s="34" t="n">
        <v>0.14</v>
      </c>
      <c r="O53" s="34" t="n">
        <v>0.28</v>
      </c>
    </row>
    <row r="54">
      <c r="A54" t="inlineStr">
        <is>
          <t>Tennessee</t>
        </is>
      </c>
      <c r="B54" t="inlineStr">
        <is>
          <t>TN</t>
        </is>
      </c>
      <c r="C54" t="inlineStr">
        <is>
          <t>US</t>
        </is>
      </c>
      <c r="D54" s="34" t="n">
        <v>0.27</v>
      </c>
      <c r="E54" s="34" t="n">
        <v>0.26</v>
      </c>
      <c r="F54" s="34" t="n">
        <v>0.26</v>
      </c>
      <c r="G54" s="34" t="n">
        <v>0.22</v>
      </c>
      <c r="H54" s="34" t="n">
        <v>0.21</v>
      </c>
      <c r="I54" s="34" t="n">
        <v>0.21</v>
      </c>
      <c r="J54" s="34" t="n">
        <v>0.26</v>
      </c>
      <c r="K54" s="34" t="n">
        <v>0.26</v>
      </c>
      <c r="L54" s="34" t="n">
        <v>0.26</v>
      </c>
      <c r="M54" s="34" t="n">
        <v>0.26</v>
      </c>
      <c r="N54" s="34" t="n">
        <v>0.26</v>
      </c>
      <c r="O54" s="34" t="n">
        <v>0.27</v>
      </c>
      <c r="Q54" s="34" t="n">
        <v>0.21</v>
      </c>
    </row>
    <row r="55">
      <c r="A55" t="inlineStr">
        <is>
          <t>Texas</t>
        </is>
      </c>
      <c r="B55" t="inlineStr">
        <is>
          <t>TX</t>
        </is>
      </c>
      <c r="C55" t="inlineStr">
        <is>
          <t>US</t>
        </is>
      </c>
      <c r="D55" s="34" t="n">
        <v>0.2</v>
      </c>
      <c r="E55" s="34" t="n">
        <v>0.2</v>
      </c>
      <c r="F55" s="34" t="n">
        <v>0.2</v>
      </c>
      <c r="H55" s="34" t="n">
        <v>0.15</v>
      </c>
      <c r="I55" s="34" t="n">
        <v>0.15</v>
      </c>
      <c r="J55" s="34" t="n">
        <v>0.2</v>
      </c>
      <c r="K55" s="34" t="n">
        <v>0.2</v>
      </c>
      <c r="L55" s="34" t="n">
        <v>0.2</v>
      </c>
      <c r="M55" s="34" t="n">
        <v>0.2</v>
      </c>
      <c r="N55" s="34" t="n">
        <v>0.2</v>
      </c>
      <c r="O55" s="34" t="n">
        <v>0.2</v>
      </c>
    </row>
    <row r="56">
      <c r="A56" t="inlineStr">
        <is>
          <t>Utah</t>
        </is>
      </c>
      <c r="B56" t="inlineStr">
        <is>
          <t>UT</t>
        </is>
      </c>
      <c r="C56" t="inlineStr">
        <is>
          <t>US</t>
        </is>
      </c>
      <c r="D56" s="34" t="n">
        <v>0.379</v>
      </c>
      <c r="E56" s="34" t="n">
        <v>0.319</v>
      </c>
      <c r="F56" s="34" t="n">
        <v>0.319</v>
      </c>
      <c r="H56" s="34" t="n">
        <v>0.212</v>
      </c>
      <c r="I56" s="34" t="n">
        <v>0.212</v>
      </c>
      <c r="J56" s="34" t="n">
        <v>0.319</v>
      </c>
      <c r="K56" s="34" t="n">
        <v>0.379</v>
      </c>
      <c r="L56" s="34" t="n">
        <v>0.319</v>
      </c>
      <c r="M56" s="34" t="n">
        <v>0.379</v>
      </c>
      <c r="N56" s="34" t="n">
        <v>0.319</v>
      </c>
      <c r="O56" s="34" t="n">
        <v>0.379</v>
      </c>
      <c r="Q56" s="34" t="n">
        <v>0.212</v>
      </c>
    </row>
    <row r="57">
      <c r="A57" t="inlineStr">
        <is>
          <t>Vermont</t>
        </is>
      </c>
      <c r="B57" t="inlineStr">
        <is>
          <t>VT</t>
        </is>
      </c>
      <c r="C57" t="inlineStr">
        <is>
          <t>US</t>
        </is>
      </c>
      <c r="D57" s="34" t="n">
        <v>0.31</v>
      </c>
    </row>
    <row r="58">
      <c r="A58" t="inlineStr">
        <is>
          <t>Virginia</t>
        </is>
      </c>
      <c r="B58" t="inlineStr">
        <is>
          <t>VA</t>
        </is>
      </c>
      <c r="C58" t="inlineStr">
        <is>
          <t>US</t>
        </is>
      </c>
      <c r="D58" s="34" t="n">
        <v>0.336</v>
      </c>
      <c r="E58" s="34" t="n">
        <v>0.326</v>
      </c>
      <c r="F58" s="34" t="n">
        <v>0.326</v>
      </c>
      <c r="G58" s="34" t="n">
        <v>0.326</v>
      </c>
      <c r="H58" s="34" t="n">
        <v>0.368</v>
      </c>
      <c r="I58" s="34" t="n">
        <v>0.326</v>
      </c>
      <c r="J58" s="34" t="n">
        <v>0.326</v>
      </c>
      <c r="K58" s="34" t="n">
        <v>0.326</v>
      </c>
      <c r="L58" s="34" t="n">
        <v>0.326</v>
      </c>
      <c r="M58" s="34" t="n">
        <v>0.326</v>
      </c>
      <c r="N58" s="34" t="n">
        <v>0.326</v>
      </c>
      <c r="O58" s="34" t="n">
        <v>0.336</v>
      </c>
      <c r="S58" s="34" t="n">
        <v>0.143</v>
      </c>
      <c r="T58" s="34" t="n">
        <v>0.153</v>
      </c>
      <c r="U58" s="34" t="n">
        <v>0.153</v>
      </c>
      <c r="V58" s="34" t="n">
        <v>0.153</v>
      </c>
      <c r="W58" s="34" t="n">
        <v>0.172</v>
      </c>
      <c r="X58" s="34" t="n">
        <v>0.153</v>
      </c>
      <c r="Y58" s="34" t="n">
        <v>0.153</v>
      </c>
      <c r="Z58" s="34" t="n">
        <v>0.153</v>
      </c>
      <c r="AA58" s="34" t="n">
        <v>0.153</v>
      </c>
      <c r="AB58" s="34" t="n">
        <v>0.153</v>
      </c>
      <c r="AC58" s="34" t="n">
        <v>0.153</v>
      </c>
      <c r="AD58" s="34" t="n">
        <v>0.143</v>
      </c>
    </row>
    <row r="59">
      <c r="A59" t="inlineStr">
        <is>
          <t>Washington</t>
        </is>
      </c>
      <c r="B59" t="inlineStr">
        <is>
          <t>WA</t>
        </is>
      </c>
      <c r="C59" t="inlineStr">
        <is>
          <t>US</t>
        </is>
      </c>
      <c r="D59" s="34" t="n">
        <v>0.595</v>
      </c>
      <c r="E59" s="34" t="n">
        <v>0.5649999999999999</v>
      </c>
      <c r="F59" s="34" t="n">
        <v>0.5649999999999999</v>
      </c>
      <c r="J59" s="34" t="n">
        <v>0.5649999999999999</v>
      </c>
      <c r="K59" s="34" t="n">
        <v>0.5649999999999999</v>
      </c>
      <c r="L59" s="34" t="n">
        <v>0.5649999999999999</v>
      </c>
      <c r="M59" s="34" t="n">
        <v>0.5649999999999999</v>
      </c>
      <c r="N59" s="34" t="n">
        <v>0.5649999999999999</v>
      </c>
      <c r="O59" s="34" t="n">
        <v>0.595</v>
      </c>
    </row>
    <row r="60">
      <c r="A60" t="inlineStr">
        <is>
          <t>West Virginia</t>
        </is>
      </c>
      <c r="B60" t="inlineStr">
        <is>
          <t>WV</t>
        </is>
      </c>
      <c r="C60" t="inlineStr">
        <is>
          <t>US</t>
        </is>
      </c>
      <c r="D60" s="34" t="n">
        <v>0.357</v>
      </c>
      <c r="E60" s="34" t="n">
        <v>0.357</v>
      </c>
      <c r="F60" s="34" t="n">
        <v>0.357</v>
      </c>
      <c r="G60" s="34" t="n">
        <v>0.194</v>
      </c>
      <c r="H60" s="34" t="n">
        <v>0.159</v>
      </c>
      <c r="I60" s="34" t="n">
        <v>0.247</v>
      </c>
      <c r="J60" s="34" t="n">
        <v>0.357</v>
      </c>
      <c r="L60" s="34" t="n">
        <v>0.357</v>
      </c>
      <c r="M60" s="34" t="n">
        <v>0.357</v>
      </c>
      <c r="N60" s="34" t="n">
        <v>0.357</v>
      </c>
      <c r="O60" s="34" t="n">
        <v>0.357</v>
      </c>
      <c r="Q60" s="34" t="n">
        <v>0.247</v>
      </c>
    </row>
    <row r="61">
      <c r="A61" t="inlineStr">
        <is>
          <t>Wisconsin</t>
        </is>
      </c>
      <c r="B61" t="inlineStr">
        <is>
          <t>WI</t>
        </is>
      </c>
      <c r="C61" t="inlineStr">
        <is>
          <t>US</t>
        </is>
      </c>
      <c r="D61" s="34" t="n">
        <v>0.329</v>
      </c>
      <c r="E61" s="34" t="n">
        <v>0.329</v>
      </c>
      <c r="F61" s="34" t="n">
        <v>0.329</v>
      </c>
      <c r="G61" s="34" t="n">
        <v>0.226</v>
      </c>
      <c r="H61" s="34" t="n">
        <v>0.197</v>
      </c>
      <c r="I61" s="34" t="n">
        <v>0.247</v>
      </c>
      <c r="J61" s="34" t="n">
        <v>0.329</v>
      </c>
      <c r="K61" s="34" t="n">
        <v>0.329</v>
      </c>
      <c r="L61" s="34" t="n">
        <v>0.329</v>
      </c>
      <c r="M61" s="34" t="n">
        <v>0.329</v>
      </c>
      <c r="N61" s="34" t="n">
        <v>0.329</v>
      </c>
      <c r="O61" s="34" t="n">
        <v>0.329</v>
      </c>
    </row>
    <row r="62">
      <c r="A62" t="inlineStr">
        <is>
          <t>Wyoming</t>
        </is>
      </c>
      <c r="B62" t="inlineStr">
        <is>
          <t>WY</t>
        </is>
      </c>
      <c r="C62" t="inlineStr">
        <is>
          <t>US</t>
        </is>
      </c>
      <c r="D62" s="34" t="n">
        <v>0.24</v>
      </c>
      <c r="E62" s="34" t="n">
        <v>0.24</v>
      </c>
      <c r="F62" s="34" t="n">
        <v>0.24</v>
      </c>
      <c r="G62" s="34" t="n">
        <v>0.24</v>
      </c>
      <c r="H62" s="34" t="n">
        <v>0.24</v>
      </c>
      <c r="I62" s="34" t="n">
        <v>0.24</v>
      </c>
      <c r="J62" s="34" t="n">
        <v>0.24</v>
      </c>
      <c r="K62" s="34" t="n">
        <v>0.24</v>
      </c>
      <c r="L62" s="34" t="n">
        <v>0.24</v>
      </c>
      <c r="M62" s="34" t="n">
        <v>0.24</v>
      </c>
      <c r="N62" s="34" t="n">
        <v>0.24</v>
      </c>
      <c r="O62" s="34" t="n">
        <v>0.24</v>
      </c>
      <c r="P62" s="34" t="n">
        <v>0.035</v>
      </c>
      <c r="Q62" s="34" t="n">
        <v>0.24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FuelTaxMath (fueltaxmath.com)</dc:creator>
  <dc:title xmlns:dc="http://purl.org/dc/elements/1.1/">IFTA Quarterly Worksheet 3Q2026 + Cost Per Mile</dc:title>
  <dc:subject xmlns:dc="http://purl.org/dc/elements/1.1/">IFTA fuel tax worksheet and owner-operator cost per mile</dc:subject>
  <dcterms:created xmlns:dcterms="http://purl.org/dc/terms/" xmlns:xsi="http://www.w3.org/2001/XMLSchema-instance" xsi:type="dcterms:W3CDTF">2026-10-27T15:42:59Z</dcterms:created>
  <dcterms:modified xmlns:dcterms="http://purl.org/dc/terms/" xmlns:xsi="http://www.w3.org/2001/XMLSchema-instance" xsi:type="dcterms:W3CDTF">2026-10-27T15:42:59Z</dcterms:modified>
</cp:coreProperties>
</file>